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yuginaOA\Desktop\ПФХД\ПФХД 2026\ЦО 52\"/>
    </mc:Choice>
  </mc:AlternateContent>
  <xr:revisionPtr revIDLastSave="0" documentId="13_ncr:1_{CA87DFFC-5744-4B02-A6FC-BB3FC51893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2" r:id="rId1"/>
    <sheet name="Лист 2" sheetId="3" r:id="rId2"/>
  </sheets>
  <definedNames>
    <definedName name="_xlnm.Print_Area" localSheetId="0">'Лист 1'!$A$1:$X$124</definedName>
    <definedName name="_xlnm.Print_Area" localSheetId="1">'Лист 2'!$A$1:$X$86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5" i="2" l="1"/>
  <c r="I86" i="3" l="1"/>
  <c r="AA15" i="3" l="1"/>
  <c r="AA14" i="3"/>
  <c r="Y67" i="3"/>
  <c r="Y39" i="3"/>
  <c r="Y38" i="3"/>
  <c r="Y20" i="3"/>
  <c r="Y37" i="3"/>
  <c r="Y21" i="3"/>
  <c r="AA13" i="3" l="1"/>
  <c r="AA10" i="3" l="1"/>
  <c r="N26" i="2" l="1"/>
  <c r="Y53" i="3" l="1"/>
  <c r="N34" i="3" l="1"/>
  <c r="Y29" i="3" l="1"/>
  <c r="Y22" i="3" l="1"/>
  <c r="Y52" i="3" l="1"/>
  <c r="Y51" i="3" l="1"/>
  <c r="Y50" i="3"/>
  <c r="T81" i="2" l="1"/>
  <c r="Q81" i="2"/>
  <c r="N81" i="2"/>
  <c r="Y42" i="3" l="1"/>
  <c r="Y49" i="3" l="1"/>
  <c r="Y23" i="3" l="1"/>
  <c r="N18" i="3" l="1"/>
  <c r="Y48" i="3"/>
  <c r="J26" i="2" l="1"/>
  <c r="H26" i="2" l="1"/>
  <c r="N74" i="2" l="1"/>
  <c r="Y28" i="3" l="1"/>
  <c r="Y47" i="3" l="1"/>
  <c r="N89" i="2" l="1"/>
  <c r="Y24" i="3" l="1"/>
  <c r="N105" i="2" l="1"/>
  <c r="N116" i="2" l="1"/>
  <c r="N65" i="2" l="1"/>
  <c r="C76" i="3" l="1"/>
  <c r="Q34" i="3" l="1"/>
  <c r="Y45" i="3"/>
  <c r="Y40" i="3" l="1"/>
  <c r="Y41" i="3"/>
  <c r="Y43" i="3"/>
  <c r="N54" i="2" l="1"/>
  <c r="T34" i="3" l="1"/>
  <c r="AA12" i="3" s="1"/>
  <c r="AA37" i="3"/>
  <c r="T32" i="3" l="1"/>
  <c r="Y46" i="3" l="1"/>
  <c r="N68" i="2" l="1"/>
  <c r="Y66" i="3" l="1"/>
  <c r="Y64" i="3" l="1"/>
  <c r="N121" i="2" l="1"/>
  <c r="Q62" i="3" l="1"/>
  <c r="Q60" i="3" s="1"/>
  <c r="T62" i="3"/>
  <c r="N62" i="3" l="1"/>
  <c r="N96" i="2"/>
  <c r="Y65" i="3" l="1"/>
  <c r="Y60" i="3" s="1"/>
  <c r="Y25" i="3" l="1"/>
  <c r="N56" i="3"/>
  <c r="Y44" i="3" l="1"/>
  <c r="Y34" i="3" s="1"/>
  <c r="AA9" i="3" s="1"/>
  <c r="Y26" i="3"/>
  <c r="P76" i="3" l="1"/>
  <c r="H76" i="3"/>
  <c r="Y27" i="3" l="1"/>
  <c r="Q32" i="3"/>
  <c r="Q96" i="2" l="1"/>
  <c r="T96" i="2"/>
  <c r="Q105" i="2"/>
  <c r="T105" i="2"/>
  <c r="Q74" i="2"/>
  <c r="T74" i="2"/>
  <c r="N51" i="2"/>
  <c r="Q51" i="2"/>
  <c r="T51" i="2"/>
  <c r="Q57" i="2"/>
  <c r="T57" i="2"/>
  <c r="N57" i="2"/>
  <c r="N47" i="2" l="1"/>
  <c r="Z49" i="2" s="1"/>
  <c r="T72" i="2"/>
  <c r="T47" i="2"/>
  <c r="Q47" i="2"/>
  <c r="N72" i="2"/>
  <c r="Q72" i="2"/>
  <c r="Z47" i="2" l="1"/>
  <c r="AA8" i="3" l="1"/>
  <c r="Y18" i="3"/>
  <c r="E86" i="3"/>
  <c r="C86" i="3"/>
  <c r="N60" i="3" l="1"/>
  <c r="N32" i="3"/>
  <c r="N10" i="3" l="1"/>
  <c r="N12" i="3" l="1"/>
  <c r="T18" i="3"/>
  <c r="Q18" i="3"/>
  <c r="T60" i="3" l="1"/>
  <c r="Q16" i="3"/>
  <c r="T16" i="3"/>
  <c r="T14" i="3" l="1"/>
  <c r="Q14" i="3"/>
  <c r="Q7" i="3" s="1"/>
  <c r="AA5" i="3" s="1"/>
  <c r="N16" i="3"/>
  <c r="N14" i="3" s="1"/>
  <c r="N7" i="3" s="1"/>
  <c r="AA47" i="2"/>
  <c r="T7" i="3"/>
  <c r="AB47" i="2"/>
  <c r="N70" i="3" l="1"/>
  <c r="N71" i="3" s="1"/>
  <c r="AA6" i="3"/>
  <c r="Q70" i="3"/>
  <c r="Q71" i="3" s="1"/>
  <c r="T70" i="3"/>
  <c r="T71" i="3" s="1"/>
  <c r="AA4" i="3" l="1"/>
  <c r="AA3" i="3" s="1"/>
  <c r="Z8" i="3" l="1"/>
  <c r="Y8" i="3" s="1"/>
</calcChain>
</file>

<file path=xl/sharedStrings.xml><?xml version="1.0" encoding="utf-8"?>
<sst xmlns="http://schemas.openxmlformats.org/spreadsheetml/2006/main" count="785" uniqueCount="326">
  <si>
    <t>х</t>
  </si>
  <si>
    <t>610</t>
  </si>
  <si>
    <t>4010</t>
  </si>
  <si>
    <t>возврат в бюджет средств субсидии</t>
  </si>
  <si>
    <t>в том числе:</t>
  </si>
  <si>
    <t>4000</t>
  </si>
  <si>
    <t>Прочие выплаты, всего</t>
  </si>
  <si>
    <t>3030</t>
  </si>
  <si>
    <t>прочие налоги, уменьшающие доход</t>
  </si>
  <si>
    <t>180</t>
  </si>
  <si>
    <t>3020</t>
  </si>
  <si>
    <t>налог на добавленную стоимость</t>
  </si>
  <si>
    <t>3010</t>
  </si>
  <si>
    <t>налог на прибыль</t>
  </si>
  <si>
    <t>3000</t>
  </si>
  <si>
    <t>Выплаты, уменьшающие доход, всего</t>
  </si>
  <si>
    <t>-</t>
  </si>
  <si>
    <t>407</t>
  </si>
  <si>
    <t>406</t>
  </si>
  <si>
    <t>400</t>
  </si>
  <si>
    <t>244</t>
  </si>
  <si>
    <t>за счет прочих источников финансового обеспечения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</si>
  <si>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</si>
  <si>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из них:</t>
  </si>
  <si>
    <t>2640</t>
  </si>
  <si>
    <t>прочую закупку товаров, работ и услуг, всего</t>
  </si>
  <si>
    <t>243</t>
  </si>
  <si>
    <t>2630</t>
  </si>
  <si>
    <t>241</t>
  </si>
  <si>
    <t>2610</t>
  </si>
  <si>
    <t>2600</t>
  </si>
  <si>
    <t>расходы на закупку товаров, работ, услуг, всего</t>
  </si>
  <si>
    <t>831</t>
  </si>
  <si>
    <t>2520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</si>
  <si>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</si>
  <si>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2500</t>
  </si>
  <si>
    <t>прочие выплаты (кроме выплат на закупку товаров, работ, услуг)</t>
  </si>
  <si>
    <t>863</t>
  </si>
  <si>
    <t>2400</t>
  </si>
  <si>
    <t>безвозмездные перечисления организациям и физическим лицам, всего</t>
  </si>
  <si>
    <t>853</t>
  </si>
  <si>
    <t>2330</t>
  </si>
  <si>
    <t>уплата штрафов (в том числе административных), пеней, иных платежей</t>
  </si>
  <si>
    <t>852</t>
  </si>
  <si>
    <t>2320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</si>
  <si>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</si>
  <si>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851</t>
  </si>
  <si>
    <t>2310</t>
  </si>
  <si>
    <t>налог на имущество организаций и земельный налог</t>
  </si>
  <si>
    <t>850</t>
  </si>
  <si>
    <t>2300</t>
  </si>
  <si>
    <t>уплата налогов, сборов и иных платежей, всего</t>
  </si>
  <si>
    <t>360</t>
  </si>
  <si>
    <t>350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</si>
  <si>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</si>
  <si>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321</t>
  </si>
  <si>
    <t>2211</t>
  </si>
  <si>
    <t>пособия, компенсации и иные социальные выплаты гражданам, кроме публичных нормативных обязательств</t>
  </si>
  <si>
    <t>320</t>
  </si>
  <si>
    <t>2210</t>
  </si>
  <si>
    <t>социальные выплаты гражданам, кроме публичных нормативных социальных выплат</t>
  </si>
  <si>
    <t>300</t>
  </si>
  <si>
    <t>2200</t>
  </si>
  <si>
    <t>социальные и иные выплаты населению, всего</t>
  </si>
  <si>
    <t>139</t>
  </si>
  <si>
    <t>оплата труда стажеров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</si>
  <si>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</si>
  <si>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134</t>
  </si>
  <si>
    <t>иные выплаты военнослужащим и сотрудникам, имеющим специальные звания</t>
  </si>
  <si>
    <t>131</t>
  </si>
  <si>
    <t>2150</t>
  </si>
  <si>
    <t>денежное довольствие военнослужащих и сотрудников, имеющих специальные звания</t>
  </si>
  <si>
    <t>119</t>
  </si>
  <si>
    <t>2142</t>
  </si>
  <si>
    <t>на иные выплаты работникам</t>
  </si>
  <si>
    <t>2141</t>
  </si>
  <si>
    <t>оплата труда</t>
  </si>
  <si>
    <t>2140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</si>
  <si>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</si>
  <si>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113</t>
  </si>
  <si>
    <t>2130</t>
  </si>
  <si>
    <t>иные выплаты, за исключением фонда оплаты труда учреждения, для выполнения отдельных полномочий</t>
  </si>
  <si>
    <t>112</t>
  </si>
  <si>
    <t>2120</t>
  </si>
  <si>
    <t>прочие выплаты персоналу, в том числе компенсационного характера</t>
  </si>
  <si>
    <t>111</t>
  </si>
  <si>
    <t>2110</t>
  </si>
  <si>
    <t>2100</t>
  </si>
  <si>
    <t>на выплату персоналу, всего</t>
  </si>
  <si>
    <t>2000</t>
  </si>
  <si>
    <t>Расходы, всего</t>
  </si>
  <si>
    <t>510</t>
  </si>
  <si>
    <t>1981</t>
  </si>
  <si>
    <t>увеличение остатков денежных средств за счет возврата дебиторской задолженности прошлых лет</t>
  </si>
  <si>
    <t>1980</t>
  </si>
  <si>
    <t>Прочие поступления, всего</t>
  </si>
  <si>
    <t>Доходы от операций с активами, всего</t>
  </si>
  <si>
    <t>субсидии на осуществление капитальных вложений</t>
  </si>
  <si>
    <t>целевые субсидии</t>
  </si>
  <si>
    <t>1500</t>
  </si>
  <si>
    <t>Прочие доходы, всего</t>
  </si>
  <si>
    <t>150</t>
  </si>
  <si>
    <t>1420</t>
  </si>
  <si>
    <t>поступления от иной приносящей доход деятельности</t>
  </si>
  <si>
    <t>1410</t>
  </si>
  <si>
    <t>1400</t>
  </si>
  <si>
    <t>Безвозмездные денежные поступления, всего</t>
  </si>
  <si>
    <t>140</t>
  </si>
  <si>
    <t>1310</t>
  </si>
  <si>
    <t>1300</t>
  </si>
  <si>
    <t>Доходы от штрафов, пеней, иных сумм принудительного изъятия, всего</t>
  </si>
  <si>
    <t>130</t>
  </si>
  <si>
    <t>поступления от оказания услуг (выполнения работ) на платной основе и от иной приносящей доход деятельности</t>
  </si>
  <si>
    <t>1210</t>
  </si>
  <si>
    <t>1200</t>
  </si>
  <si>
    <t>Доходы от оказания услуг, работ, компенсации затрат учреждений, всего</t>
  </si>
  <si>
    <t>120</t>
  </si>
  <si>
    <t>1100</t>
  </si>
  <si>
    <t>Доходы от собственности, всего</t>
  </si>
  <si>
    <t>1000</t>
  </si>
  <si>
    <t>Доходы всего:</t>
  </si>
  <si>
    <t>0002</t>
  </si>
  <si>
    <t>Остаток средств на конец текущего финансового года</t>
  </si>
  <si>
    <t>0001</t>
  </si>
  <si>
    <t>Остаток средств на начало текущего финансового года</t>
  </si>
  <si>
    <t>8</t>
  </si>
  <si>
    <t>7</t>
  </si>
  <si>
    <t>6</t>
  </si>
  <si>
    <t>5</t>
  </si>
  <si>
    <t>4</t>
  </si>
  <si>
    <t>3</t>
  </si>
  <si>
    <t>2</t>
  </si>
  <si>
    <t>1</t>
  </si>
  <si>
    <t>второй год планового периода</t>
  </si>
  <si>
    <t>первый год планового периода</t>
  </si>
  <si>
    <t>текущий финансовый год</t>
  </si>
  <si>
    <t>за пределами планового периода</t>
  </si>
  <si>
    <t>Сумма</t>
  </si>
  <si>
    <t>Аналитический код</t>
  </si>
  <si>
    <t>Код по бюджетной классификации Российской Федерации</t>
  </si>
  <si>
    <t>Код строки</t>
  </si>
  <si>
    <t>Наименование показателя</t>
  </si>
  <si>
    <t>Раздел 1. Поступления и выплаты</t>
  </si>
  <si>
    <t xml:space="preserve">по ОКЕИ </t>
  </si>
  <si>
    <t>руб.</t>
  </si>
  <si>
    <t xml:space="preserve">Единица измерения </t>
  </si>
  <si>
    <t xml:space="preserve">КПП </t>
  </si>
  <si>
    <t>Учреждение</t>
  </si>
  <si>
    <t xml:space="preserve">ИНН </t>
  </si>
  <si>
    <t xml:space="preserve">по Сводному реестру </t>
  </si>
  <si>
    <t xml:space="preserve">глава по БК </t>
  </si>
  <si>
    <t>Управление образования администрации города Тулы</t>
  </si>
  <si>
    <t>функции и полномочия учредителя</t>
  </si>
  <si>
    <t>Орган, осуществляющий</t>
  </si>
  <si>
    <t xml:space="preserve">Дата </t>
  </si>
  <si>
    <t>Коды</t>
  </si>
  <si>
    <t>г.</t>
  </si>
  <si>
    <t>"</t>
  </si>
  <si>
    <t>от "</t>
  </si>
  <si>
    <t>год)</t>
  </si>
  <si>
    <t>20</t>
  </si>
  <si>
    <t>(расшифровка подписи)</t>
  </si>
  <si>
    <t>(подпись)</t>
  </si>
  <si>
    <t>(наименование должности уполномоченного лица)</t>
  </si>
  <si>
    <t>Утверждаю</t>
  </si>
  <si>
    <t>от 31 августа 2018 г. № 186н</t>
  </si>
  <si>
    <t>приказом Министерства финансов Российской Федерации</t>
  </si>
  <si>
    <t>деятельности государственного (муниципального) учреждения, утвержденным</t>
  </si>
  <si>
    <t>к Требованиям к составлению и утверждению плана финансово-хозяйственной</t>
  </si>
  <si>
    <t>Приложение</t>
  </si>
  <si>
    <t>(телефон)</t>
  </si>
  <si>
    <t>(Фамилия,инициалы)</t>
  </si>
  <si>
    <t>Исполнитель</t>
  </si>
  <si>
    <t>26610</t>
  </si>
  <si>
    <t>в том числе по году начала закупки:</t>
  </si>
  <si>
    <t>26600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</si>
  <si>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</si>
  <si>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26510</t>
  </si>
  <si>
    <t>26500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</si>
  <si>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</si>
  <si>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Из них:</t>
  </si>
  <si>
    <t>26452</t>
  </si>
  <si>
    <t>в соответствии с Федеральным законом № 223-ФЗ</t>
  </si>
  <si>
    <t>1.4.4.2</t>
  </si>
  <si>
    <t>АУ и БУ Внебюджет</t>
  </si>
  <si>
    <t>26451</t>
  </si>
  <si>
    <t xml:space="preserve">в соответствии с Федеральным законом № 44-ФЗ      </t>
  </si>
  <si>
    <t>1.4.4.1</t>
  </si>
  <si>
    <t>26450</t>
  </si>
  <si>
    <t>1.4.4</t>
  </si>
  <si>
    <t>26430</t>
  </si>
  <si>
    <t>за счет субсидий, предоставляемых на осуществление капитальных вложений</t>
  </si>
  <si>
    <t>1.4.3</t>
  </si>
  <si>
    <t>26422</t>
  </si>
  <si>
    <t>1.4.2.2</t>
  </si>
  <si>
    <t>АУ и БУ Прочая закупка</t>
  </si>
  <si>
    <t>26421</t>
  </si>
  <si>
    <t>1.4.2.1</t>
  </si>
  <si>
    <t>26420</t>
  </si>
  <si>
    <t>1.4.2</t>
  </si>
  <si>
    <t>26412</t>
  </si>
  <si>
    <t>1.4.1.2</t>
  </si>
  <si>
    <t>АУ и БУ Прочая закупка товаров, работ и услуг</t>
  </si>
  <si>
    <t>26411</t>
  </si>
  <si>
    <t>1.4.1.1</t>
  </si>
  <si>
    <t>26410</t>
  </si>
  <si>
    <t>1.4.1</t>
  </si>
  <si>
    <t>26400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</si>
  <si>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						</t>
  </si>
  <si>
    <t>1.4</t>
  </si>
  <si>
    <t>26320</t>
  </si>
  <si>
    <t>1.3.2</t>
  </si>
  <si>
    <t>26310</t>
  </si>
  <si>
    <t>1.3.1</t>
  </si>
  <si>
    <t>26300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</si>
  <si>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</si>
  <si>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1.3</t>
  </si>
  <si>
    <t>26200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</si>
  <si>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</si>
  <si>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1.2</t>
  </si>
  <si>
    <t>26100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</si>
  <si>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223-ФЗ)12</t>
  </si>
  <si>
    <t>1.1</t>
  </si>
  <si>
    <t>26000</t>
  </si>
  <si>
    <t xml:space="preserve">Выплаты на закупку товаров, работ, услуг, всего </t>
  </si>
  <si>
    <t>4.1</t>
  </si>
  <si>
    <t>Код по бюджетной классификации</t>
  </si>
  <si>
    <t>Год начала закупки</t>
  </si>
  <si>
    <t>№ п/п</t>
  </si>
  <si>
    <t>Раздел 2. Сведения по выплатам на закупки товаров, работ, услуг</t>
  </si>
  <si>
    <t>0702 0120182910</t>
  </si>
  <si>
    <t>0702 0120482500</t>
  </si>
  <si>
    <t>0702 01204L3040</t>
  </si>
  <si>
    <t>Контроль</t>
  </si>
  <si>
    <t>Закупка энергетических ресурсов</t>
  </si>
  <si>
    <t>0702 0120411060</t>
  </si>
  <si>
    <t>за счет субсидий, предоставляемых на финансовое обеспечение выполнения муниципального задания</t>
  </si>
  <si>
    <t>в том числе
субсидии на финансовое обеспечение выполнения муниципального задания за счет средств бюджета публично-правового образования, создавшего учреждение</t>
  </si>
  <si>
    <t>на выплаты по оплате труда</t>
  </si>
  <si>
    <t>иные выплаты населению</t>
  </si>
  <si>
    <t>закупку научно-исследовательских,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</si>
  <si>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</si>
  <si>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</si>
  <si>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</si>
  <si>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 муниципальными учреждениями</t>
  </si>
  <si>
    <t>0702 0120100590 244</t>
  </si>
  <si>
    <t>закупку энергетических ресурсов</t>
  </si>
  <si>
    <t>расходы на выплаты военнослужащим и сотрудникам, имеющим специальные звания, зависящие от размера денежного довольствия</t>
  </si>
  <si>
    <t xml:space="preserve">за счет прочих источников финансового обеспечения       </t>
  </si>
  <si>
    <t>(уполномоченное лицо учреждения)</t>
  </si>
  <si>
    <t>(должность)</t>
  </si>
  <si>
    <t>Руководитель финансово-экономической службы</t>
  </si>
  <si>
    <t>(главный бухгалтер учреждения (централизованной бухгалтерии)</t>
  </si>
  <si>
    <t>26411.1</t>
  </si>
  <si>
    <t>26411.2</t>
  </si>
  <si>
    <t>26411.3</t>
  </si>
  <si>
    <t>26411.4</t>
  </si>
  <si>
    <t>26411.6</t>
  </si>
  <si>
    <t>26411.7</t>
  </si>
  <si>
    <t>26451.1</t>
  </si>
  <si>
    <t>26451.2</t>
  </si>
  <si>
    <t>26430.1</t>
  </si>
  <si>
    <t>07020120280310243</t>
  </si>
  <si>
    <t>УРМ</t>
  </si>
  <si>
    <t>07020140482500244</t>
  </si>
  <si>
    <t>070201404L3040244</t>
  </si>
  <si>
    <r>
      <t xml:space="preserve">  План финансово-хозяйственной деятельности на </t>
    </r>
    <r>
      <rPr>
        <b/>
        <sz val="12"/>
        <rFont val="Arial"/>
        <family val="2"/>
        <charset val="204"/>
      </rPr>
      <t>20</t>
    </r>
  </si>
  <si>
    <r>
      <t xml:space="preserve">(на </t>
    </r>
    <r>
      <rPr>
        <b/>
        <sz val="12"/>
        <rFont val="Arial"/>
        <family val="2"/>
        <charset val="204"/>
      </rPr>
      <t>20</t>
    </r>
  </si>
  <si>
    <r>
      <t xml:space="preserve">г. и плановый период </t>
    </r>
    <r>
      <rPr>
        <b/>
        <sz val="12"/>
        <rFont val="Arial"/>
        <family val="2"/>
        <charset val="204"/>
      </rPr>
      <t>20</t>
    </r>
  </si>
  <si>
    <r>
      <t xml:space="preserve">г. и </t>
    </r>
    <r>
      <rPr>
        <b/>
        <sz val="12"/>
        <rFont val="Arial"/>
        <family val="2"/>
        <charset val="204"/>
      </rPr>
      <t>20</t>
    </r>
  </si>
  <si>
    <t>0702011E452100244</t>
  </si>
  <si>
    <t>26421.1</t>
  </si>
  <si>
    <t>26421.2</t>
  </si>
  <si>
    <t>26421.3</t>
  </si>
  <si>
    <t>26421.4</t>
  </si>
  <si>
    <t>26421.5</t>
  </si>
  <si>
    <t>доходная без возврата</t>
  </si>
  <si>
    <t>26421.6</t>
  </si>
  <si>
    <t>070201402S0580244</t>
  </si>
  <si>
    <t xml:space="preserve">   специальные расходы</t>
  </si>
  <si>
    <t>26421.8</t>
  </si>
  <si>
    <t>(</t>
  </si>
  <si>
    <t>)</t>
  </si>
  <si>
    <t>26421.9</t>
  </si>
  <si>
    <t>26421.10</t>
  </si>
  <si>
    <t>07019990082480244</t>
  </si>
  <si>
    <t>07029990082480244</t>
  </si>
  <si>
    <t>контроль квр 244</t>
  </si>
  <si>
    <t>контроль квр 247</t>
  </si>
  <si>
    <t>26411.5</t>
  </si>
  <si>
    <t>Директор</t>
  </si>
  <si>
    <t>Авдеева Светлана Викторовна</t>
  </si>
  <si>
    <t>Авдеева С.В.</t>
  </si>
  <si>
    <t>Муниципальное бюджетное  общеобразовательное учреждение "Центр образования  № 52 им. В.В. Лапина"</t>
  </si>
  <si>
    <t>26411.8</t>
  </si>
  <si>
    <t>руководитель учреждения</t>
  </si>
  <si>
    <t>(4872) 36-53-52</t>
  </si>
  <si>
    <t>07020140211050244</t>
  </si>
  <si>
    <t>на 2026 год</t>
  </si>
  <si>
    <t>07020140411060244</t>
  </si>
  <si>
    <t>070901405S0200244</t>
  </si>
  <si>
    <t>26421.7</t>
  </si>
  <si>
    <t>07019990080420244</t>
  </si>
  <si>
    <t>07029990080420244</t>
  </si>
  <si>
    <t>26411.9</t>
  </si>
  <si>
    <t>26421.11</t>
  </si>
  <si>
    <t>070901405S020I 244</t>
  </si>
  <si>
    <t>Вьюгина О.А.</t>
  </si>
  <si>
    <t>Заместитель начальника-главного бухгалтера МКУ-ЦБ по МОУ г.Тулы</t>
  </si>
  <si>
    <t>Ботнарь Р.И.</t>
  </si>
  <si>
    <t>на 2027 год</t>
  </si>
  <si>
    <t>Контракты 2024:</t>
  </si>
  <si>
    <t>АУ и БУ Внебюджет Прочая закупка товаров, работ и услуг</t>
  </si>
  <si>
    <t>не олим 9ка</t>
  </si>
  <si>
    <t xml:space="preserve">АУ и БУ Прочая закупка товаров, работ и услуг            </t>
  </si>
  <si>
    <t xml:space="preserve">АУ и БУ Прочая закупка товаров, работ и услуг        </t>
  </si>
  <si>
    <t>070927402S0200244</t>
  </si>
  <si>
    <t xml:space="preserve"> 0110100590 244</t>
  </si>
  <si>
    <t xml:space="preserve"> 0110100590 247</t>
  </si>
  <si>
    <t>0000000000 244</t>
  </si>
  <si>
    <t xml:space="preserve"> 0000000000 247</t>
  </si>
  <si>
    <t>07010640211390244</t>
  </si>
  <si>
    <t>07020640211390244</t>
  </si>
  <si>
    <t>Ведущий экономист  финансово-экономического отдела МКУ-ЦБ по МОУ г.Тулы</t>
  </si>
  <si>
    <t>декабря</t>
  </si>
  <si>
    <t>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</si>
</sst>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</font>
    <font>
      <b/>
      <sz val="8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2">
    <xf numFmtId="0" fontId="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4" fontId="17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7" fillId="0" borderId="0" applyFont="0" applyFill="0" applyBorder="0" applyAlignment="0" applyProtection="0"/>
    <xf numFmtId="0" fontId="23" fillId="0" borderId="0"/>
    <xf numFmtId="0" fontId="24" fillId="0" borderId="0"/>
  </cellStyleXfs>
  <cellXfs count="27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13" fillId="0" borderId="0" xfId="1" applyFont="1" applyAlignment="1">
      <alignment wrapText="1"/>
    </xf>
    <xf numFmtId="0" fontId="15" fillId="0" borderId="0" xfId="1" applyFont="1" applyAlignment="1">
      <alignment horizontal="center" vertical="top"/>
    </xf>
    <xf numFmtId="0" fontId="13" fillId="0" borderId="0" xfId="1" applyFont="1"/>
    <xf numFmtId="0" fontId="13" fillId="0" borderId="0" xfId="1" applyFont="1" applyAlignment="1">
      <alignment horizontal="left"/>
    </xf>
    <xf numFmtId="0" fontId="1" fillId="0" borderId="0" xfId="1" applyAlignment="1">
      <alignment horizontal="right"/>
    </xf>
    <xf numFmtId="1" fontId="1" fillId="0" borderId="0" xfId="1" applyNumberFormat="1" applyAlignment="1">
      <alignment horizontal="right"/>
    </xf>
    <xf numFmtId="4" fontId="16" fillId="0" borderId="0" xfId="12" applyNumberFormat="1" applyFont="1" applyAlignment="1">
      <alignment wrapText="1"/>
    </xf>
    <xf numFmtId="0" fontId="4" fillId="0" borderId="0" xfId="1" applyFont="1" applyAlignment="1">
      <alignment horizontal="right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4" fontId="1" fillId="0" borderId="0" xfId="1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164" fontId="1" fillId="0" borderId="0" xfId="22" applyFont="1" applyFill="1"/>
    <xf numFmtId="1" fontId="0" fillId="0" borderId="0" xfId="0" applyNumberFormat="1" applyAlignment="1">
      <alignment horizontal="center" vertical="center"/>
    </xf>
    <xf numFmtId="1" fontId="1" fillId="0" borderId="22" xfId="1" applyNumberFormat="1" applyBorder="1" applyAlignment="1">
      <alignment horizontal="center"/>
    </xf>
    <xf numFmtId="0" fontId="19" fillId="0" borderId="29" xfId="1" applyFont="1" applyBorder="1" applyAlignment="1">
      <alignment horizontal="left" vertical="top" wrapText="1" indent="1"/>
    </xf>
    <xf numFmtId="0" fontId="20" fillId="0" borderId="0" xfId="0" applyFont="1"/>
    <xf numFmtId="0" fontId="4" fillId="0" borderId="0" xfId="1" applyFont="1"/>
    <xf numFmtId="0" fontId="2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wrapText="1"/>
    </xf>
    <xf numFmtId="0" fontId="1" fillId="0" borderId="0" xfId="1" applyAlignment="1">
      <alignment vertical="center"/>
    </xf>
    <xf numFmtId="0" fontId="2" fillId="0" borderId="29" xfId="1" applyFont="1" applyBorder="1" applyAlignment="1">
      <alignment vertical="top" wrapText="1" indent="1"/>
    </xf>
    <xf numFmtId="0" fontId="2" fillId="0" borderId="16" xfId="1" applyFont="1" applyBorder="1" applyAlignment="1">
      <alignment wrapText="1" indent="1"/>
    </xf>
    <xf numFmtId="0" fontId="14" fillId="0" borderId="0" xfId="16"/>
    <xf numFmtId="0" fontId="11" fillId="0" borderId="29" xfId="1" applyFont="1" applyBorder="1" applyAlignment="1">
      <alignment vertical="top" wrapText="1" indent="1"/>
    </xf>
    <xf numFmtId="4" fontId="13" fillId="0" borderId="0" xfId="11" applyNumberFormat="1" applyFont="1"/>
    <xf numFmtId="4" fontId="2" fillId="0" borderId="0" xfId="22" applyNumberFormat="1" applyFont="1" applyFill="1" applyAlignment="1">
      <alignment horizontal="right"/>
    </xf>
    <xf numFmtId="4" fontId="2" fillId="0" borderId="0" xfId="40" applyNumberFormat="1" applyAlignment="1">
      <alignment horizontal="right" wrapText="1"/>
    </xf>
    <xf numFmtId="0" fontId="1" fillId="0" borderId="22" xfId="1" applyBorder="1" applyAlignment="1">
      <alignment horizontal="left"/>
    </xf>
    <xf numFmtId="0" fontId="22" fillId="0" borderId="0" xfId="1" applyFont="1" applyAlignment="1">
      <alignment horizontal="center"/>
    </xf>
    <xf numFmtId="1" fontId="5" fillId="0" borderId="0" xfId="1" applyNumberFormat="1" applyFont="1" applyAlignment="1">
      <alignment horizontal="right"/>
    </xf>
    <xf numFmtId="165" fontId="2" fillId="0" borderId="0" xfId="129" applyFont="1" applyBorder="1" applyAlignment="1">
      <alignment vertical="top"/>
    </xf>
    <xf numFmtId="4" fontId="2" fillId="0" borderId="0" xfId="11" applyNumberFormat="1" applyFont="1"/>
    <xf numFmtId="4" fontId="12" fillId="0" borderId="0" xfId="1" applyNumberFormat="1" applyFont="1" applyAlignment="1">
      <alignment horizontal="center"/>
    </xf>
    <xf numFmtId="165" fontId="24" fillId="0" borderId="0" xfId="129" applyFont="1"/>
    <xf numFmtId="0" fontId="25" fillId="0" borderId="0" xfId="0" applyFont="1"/>
    <xf numFmtId="0" fontId="1" fillId="0" borderId="0" xfId="1" applyFill="1"/>
    <xf numFmtId="0" fontId="2" fillId="0" borderId="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22" xfId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28" xfId="1" applyBorder="1" applyAlignment="1">
      <alignment vertical="center"/>
    </xf>
    <xf numFmtId="4" fontId="1" fillId="0" borderId="34" xfId="1" applyNumberFormat="1" applyBorder="1" applyAlignment="1">
      <alignment horizontal="center" vertical="center"/>
    </xf>
    <xf numFmtId="0" fontId="1" fillId="0" borderId="0" xfId="1" applyBorder="1" applyAlignment="1">
      <alignment vertical="center"/>
    </xf>
    <xf numFmtId="4" fontId="1" fillId="0" borderId="8" xfId="1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22" xfId="1" applyBorder="1" applyAlignment="1">
      <alignment vertical="center"/>
    </xf>
    <xf numFmtId="4" fontId="1" fillId="0" borderId="5" xfId="1" applyNumberFormat="1" applyBorder="1" applyAlignment="1">
      <alignment horizontal="center" vertical="center"/>
    </xf>
    <xf numFmtId="0" fontId="1" fillId="0" borderId="28" xfId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" fontId="0" fillId="0" borderId="28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2" fillId="0" borderId="12" xfId="1" applyFont="1" applyBorder="1" applyAlignment="1">
      <alignment vertical="top" wrapText="1" indent="1"/>
    </xf>
    <xf numFmtId="0" fontId="12" fillId="0" borderId="28" xfId="1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10" fillId="0" borderId="28" xfId="1" applyFont="1" applyFill="1" applyBorder="1" applyAlignment="1">
      <alignment vertical="top"/>
    </xf>
    <xf numFmtId="0" fontId="10" fillId="0" borderId="28" xfId="1" applyFont="1" applyFill="1" applyBorder="1" applyAlignment="1">
      <alignment horizontal="right" vertical="top"/>
    </xf>
    <xf numFmtId="0" fontId="8" fillId="0" borderId="27" xfId="1" applyFont="1" applyFill="1" applyBorder="1" applyAlignment="1">
      <alignment horizontal="center"/>
    </xf>
    <xf numFmtId="0" fontId="4" fillId="0" borderId="0" xfId="1" applyFont="1" applyFill="1"/>
    <xf numFmtId="1" fontId="5" fillId="0" borderId="0" xfId="1" applyNumberFormat="1" applyFont="1" applyFill="1" applyAlignment="1">
      <alignment horizontal="right"/>
    </xf>
    <xf numFmtId="0" fontId="2" fillId="0" borderId="0" xfId="1" applyFont="1" applyFill="1"/>
    <xf numFmtId="0" fontId="6" fillId="0" borderId="0" xfId="1" applyFont="1" applyFill="1"/>
    <xf numFmtId="0" fontId="0" fillId="0" borderId="0" xfId="0" applyFill="1"/>
    <xf numFmtId="0" fontId="1" fillId="0" borderId="0" xfId="1" applyFill="1" applyAlignment="1">
      <alignment horizontal="left"/>
    </xf>
    <xf numFmtId="0" fontId="2" fillId="0" borderId="0" xfId="0" applyFont="1" applyFill="1"/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29" xfId="1" applyFont="1" applyFill="1" applyBorder="1" applyAlignment="1">
      <alignment vertical="top" wrapText="1" indent="1"/>
    </xf>
    <xf numFmtId="49" fontId="2" fillId="0" borderId="5" xfId="1" applyNumberFormat="1" applyFont="1" applyFill="1" applyBorder="1" applyAlignment="1">
      <alignment horizontal="right"/>
    </xf>
    <xf numFmtId="4" fontId="1" fillId="0" borderId="0" xfId="1" applyNumberFormat="1" applyFill="1" applyAlignment="1">
      <alignment horizontal="center"/>
    </xf>
    <xf numFmtId="0" fontId="20" fillId="0" borderId="0" xfId="0" applyFont="1" applyFill="1"/>
    <xf numFmtId="0" fontId="2" fillId="0" borderId="5" xfId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5" xfId="1" applyFont="1" applyBorder="1" applyAlignment="1">
      <alignment horizontal="center"/>
    </xf>
    <xf numFmtId="1" fontId="2" fillId="0" borderId="0" xfId="1" applyNumberFormat="1" applyFont="1" applyFill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11" fillId="0" borderId="5" xfId="1" applyFont="1" applyFill="1" applyBorder="1" applyAlignment="1">
      <alignment horizontal="right"/>
    </xf>
    <xf numFmtId="0" fontId="2" fillId="0" borderId="2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right"/>
    </xf>
    <xf numFmtId="49" fontId="2" fillId="0" borderId="0" xfId="11" applyNumberFormat="1" applyFont="1"/>
    <xf numFmtId="49" fontId="2" fillId="0" borderId="5" xfId="1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4" fontId="20" fillId="0" borderId="0" xfId="0" applyNumberFormat="1" applyFont="1" applyAlignment="1">
      <alignment horizontal="center"/>
    </xf>
    <xf numFmtId="0" fontId="2" fillId="0" borderId="0" xfId="1" applyFont="1" applyFill="1" applyAlignment="1">
      <alignment horizontal="right"/>
    </xf>
    <xf numFmtId="1" fontId="2" fillId="0" borderId="22" xfId="1" applyNumberFormat="1" applyFont="1" applyFill="1" applyBorder="1" applyAlignment="1">
      <alignment horizontal="center"/>
    </xf>
    <xf numFmtId="1" fontId="7" fillId="0" borderId="27" xfId="1" applyNumberFormat="1" applyFont="1" applyFill="1" applyBorder="1" applyAlignment="1">
      <alignment horizontal="center"/>
    </xf>
    <xf numFmtId="0" fontId="2" fillId="0" borderId="38" xfId="1" applyFont="1" applyBorder="1" applyAlignment="1">
      <alignment vertical="center" wrapText="1"/>
    </xf>
    <xf numFmtId="0" fontId="2" fillId="0" borderId="33" xfId="1" applyFont="1" applyBorder="1" applyAlignment="1">
      <alignment vertical="center" wrapText="1"/>
    </xf>
    <xf numFmtId="0" fontId="2" fillId="0" borderId="33" xfId="1" applyFont="1" applyFill="1" applyBorder="1" applyAlignment="1">
      <alignment horizontal="center"/>
    </xf>
    <xf numFmtId="0" fontId="2" fillId="0" borderId="33" xfId="1" applyFont="1" applyFill="1" applyBorder="1" applyAlignment="1">
      <alignment horizontal="right"/>
    </xf>
    <xf numFmtId="0" fontId="2" fillId="0" borderId="31" xfId="1" applyFont="1" applyFill="1" applyBorder="1" applyAlignment="1">
      <alignment horizontal="right"/>
    </xf>
    <xf numFmtId="4" fontId="4" fillId="0" borderId="32" xfId="1" applyNumberFormat="1" applyFont="1" applyFill="1" applyBorder="1" applyAlignment="1">
      <alignment horizontal="right"/>
    </xf>
    <xf numFmtId="4" fontId="4" fillId="0" borderId="35" xfId="1" applyNumberFormat="1" applyFont="1" applyFill="1" applyBorder="1" applyAlignment="1">
      <alignment horizontal="right"/>
    </xf>
    <xf numFmtId="4" fontId="4" fillId="0" borderId="37" xfId="1" applyNumberFormat="1" applyFont="1" applyFill="1" applyBorder="1" applyAlignment="1">
      <alignment horizontal="right"/>
    </xf>
    <xf numFmtId="0" fontId="2" fillId="0" borderId="32" xfId="1" applyFont="1" applyFill="1" applyBorder="1" applyAlignment="1">
      <alignment horizontal="right"/>
    </xf>
    <xf numFmtId="0" fontId="2" fillId="0" borderId="35" xfId="1" applyFont="1" applyFill="1" applyBorder="1" applyAlignment="1">
      <alignment horizontal="right"/>
    </xf>
    <xf numFmtId="0" fontId="2" fillId="0" borderId="37" xfId="1" applyFont="1" applyFill="1" applyBorder="1" applyAlignment="1">
      <alignment horizontal="right"/>
    </xf>
    <xf numFmtId="0" fontId="2" fillId="0" borderId="14" xfId="1" applyFont="1" applyFill="1" applyBorder="1"/>
    <xf numFmtId="0" fontId="2" fillId="0" borderId="28" xfId="1" applyFont="1" applyFill="1" applyBorder="1"/>
    <xf numFmtId="0" fontId="2" fillId="0" borderId="34" xfId="1" applyFont="1" applyFill="1" applyBorder="1"/>
    <xf numFmtId="4" fontId="2" fillId="0" borderId="32" xfId="1" applyNumberFormat="1" applyFont="1" applyFill="1" applyBorder="1" applyAlignment="1">
      <alignment horizontal="right"/>
    </xf>
    <xf numFmtId="4" fontId="2" fillId="0" borderId="35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2" xfId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/>
    </xf>
    <xf numFmtId="0" fontId="2" fillId="0" borderId="9" xfId="1" applyFont="1" applyBorder="1" applyAlignment="1">
      <alignment wrapText="1" indent="2"/>
    </xf>
    <xf numFmtId="0" fontId="9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22" xfId="1" applyFont="1" applyFill="1" applyBorder="1" applyAlignment="1">
      <alignment horizontal="center" wrapText="1"/>
    </xf>
    <xf numFmtId="0" fontId="10" fillId="0" borderId="28" xfId="1" applyFont="1" applyFill="1" applyBorder="1" applyAlignment="1">
      <alignment horizontal="center" vertical="top"/>
    </xf>
    <xf numFmtId="0" fontId="21" fillId="0" borderId="22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right"/>
    </xf>
    <xf numFmtId="0" fontId="7" fillId="0" borderId="27" xfId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Fill="1" applyAlignment="1">
      <alignment horizontal="left"/>
    </xf>
    <xf numFmtId="0" fontId="2" fillId="0" borderId="22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14" fontId="3" fillId="0" borderId="24" xfId="1" applyNumberFormat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3" fillId="0" borderId="6" xfId="1" applyFont="1" applyBorder="1" applyAlignment="1">
      <alignment wrapText="1"/>
    </xf>
    <xf numFmtId="0" fontId="2" fillId="0" borderId="5" xfId="1" applyFont="1" applyFill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6" fillId="0" borderId="23" xfId="1" applyFont="1" applyFill="1" applyBorder="1" applyAlignment="1">
      <alignment horizontal="center"/>
    </xf>
    <xf numFmtId="0" fontId="4" fillId="0" borderId="0" xfId="1" applyFont="1"/>
    <xf numFmtId="0" fontId="4" fillId="0" borderId="22" xfId="1" applyFont="1" applyBorder="1"/>
    <xf numFmtId="0" fontId="6" fillId="0" borderId="23" xfId="1" applyNumberFormat="1" applyFont="1" applyFill="1" applyBorder="1" applyAlignment="1">
      <alignment horizontal="center"/>
    </xf>
    <xf numFmtId="0" fontId="6" fillId="0" borderId="0" xfId="1" applyFont="1" applyAlignment="1">
      <alignment wrapText="1"/>
    </xf>
    <xf numFmtId="0" fontId="6" fillId="0" borderId="22" xfId="1" applyFont="1" applyBorder="1" applyAlignment="1">
      <alignment wrapText="1"/>
    </xf>
    <xf numFmtId="0" fontId="6" fillId="0" borderId="0" xfId="1" applyFont="1"/>
    <xf numFmtId="0" fontId="1" fillId="0" borderId="22" xfId="1" applyBorder="1"/>
    <xf numFmtId="0" fontId="6" fillId="0" borderId="21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right"/>
    </xf>
    <xf numFmtId="0" fontId="2" fillId="0" borderId="9" xfId="1" applyFont="1" applyBorder="1" applyAlignment="1">
      <alignment wrapText="1" indent="1"/>
    </xf>
    <xf numFmtId="0" fontId="2" fillId="0" borderId="8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6" xfId="1" applyFont="1" applyBorder="1" applyAlignment="1">
      <alignment wrapText="1" indent="1"/>
    </xf>
    <xf numFmtId="0" fontId="5" fillId="0" borderId="6" xfId="1" applyFont="1" applyBorder="1" applyAlignment="1">
      <alignment wrapText="1"/>
    </xf>
    <xf numFmtId="0" fontId="4" fillId="0" borderId="5" xfId="1" applyFont="1" applyFill="1" applyBorder="1" applyAlignment="1">
      <alignment horizontal="center"/>
    </xf>
    <xf numFmtId="4" fontId="2" fillId="0" borderId="25" xfId="1" applyNumberFormat="1" applyFont="1" applyFill="1" applyBorder="1" applyAlignment="1">
      <alignment horizontal="right"/>
    </xf>
    <xf numFmtId="4" fontId="2" fillId="0" borderId="22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0" fontId="2" fillId="0" borderId="6" xfId="1" applyFont="1" applyBorder="1" applyAlignment="1">
      <alignment wrapText="1" indent="2"/>
    </xf>
    <xf numFmtId="4" fontId="2" fillId="0" borderId="30" xfId="1" applyNumberFormat="1" applyFont="1" applyFill="1" applyBorder="1" applyAlignment="1">
      <alignment horizontal="right"/>
    </xf>
    <xf numFmtId="164" fontId="2" fillId="0" borderId="14" xfId="22" applyFont="1" applyFill="1" applyBorder="1"/>
    <xf numFmtId="164" fontId="2" fillId="0" borderId="28" xfId="22" applyFont="1" applyFill="1" applyBorder="1"/>
    <xf numFmtId="164" fontId="2" fillId="0" borderId="34" xfId="22" applyFont="1" applyFill="1" applyBorder="1"/>
    <xf numFmtId="0" fontId="2" fillId="0" borderId="5" xfId="1" applyFont="1" applyFill="1" applyBorder="1"/>
    <xf numFmtId="0" fontId="2" fillId="0" borderId="4" xfId="1" applyFont="1" applyFill="1" applyBorder="1"/>
    <xf numFmtId="0" fontId="2" fillId="0" borderId="8" xfId="1" applyFont="1" applyFill="1" applyBorder="1"/>
    <xf numFmtId="4" fontId="2" fillId="0" borderId="5" xfId="22" applyNumberFormat="1" applyFont="1" applyFill="1" applyBorder="1"/>
    <xf numFmtId="0" fontId="3" fillId="0" borderId="6" xfId="1" applyFont="1" applyBorder="1" applyAlignment="1">
      <alignment wrapText="1" indent="1"/>
    </xf>
    <xf numFmtId="0" fontId="2" fillId="0" borderId="9" xfId="1" applyFont="1" applyBorder="1" applyAlignment="1">
      <alignment wrapText="1" indent="3"/>
    </xf>
    <xf numFmtId="0" fontId="2" fillId="0" borderId="6" xfId="1" applyFont="1" applyBorder="1" applyAlignment="1">
      <alignment wrapText="1" indent="3"/>
    </xf>
    <xf numFmtId="0" fontId="2" fillId="0" borderId="9" xfId="1" applyFont="1" applyBorder="1" applyAlignment="1">
      <alignment wrapText="1" indent="5"/>
    </xf>
    <xf numFmtId="0" fontId="2" fillId="0" borderId="6" xfId="1" applyFont="1" applyBorder="1" applyAlignment="1">
      <alignment wrapText="1" indent="5"/>
    </xf>
    <xf numFmtId="0" fontId="2" fillId="0" borderId="29" xfId="1" applyFont="1" applyBorder="1" applyAlignment="1">
      <alignment wrapText="1" indent="5"/>
    </xf>
    <xf numFmtId="0" fontId="2" fillId="0" borderId="22" xfId="1" applyFont="1" applyBorder="1" applyAlignment="1">
      <alignment wrapText="1" indent="5"/>
    </xf>
    <xf numFmtId="0" fontId="2" fillId="0" borderId="5" xfId="1" applyFont="1" applyBorder="1" applyAlignment="1">
      <alignment wrapText="1" indent="5"/>
    </xf>
    <xf numFmtId="0" fontId="19" fillId="0" borderId="9" xfId="1" applyFont="1" applyBorder="1" applyAlignment="1">
      <alignment wrapText="1" indent="3"/>
    </xf>
    <xf numFmtId="0" fontId="19" fillId="0" borderId="5" xfId="1" applyFont="1" applyFill="1" applyBorder="1" applyAlignment="1">
      <alignment horizontal="center"/>
    </xf>
    <xf numFmtId="0" fontId="19" fillId="0" borderId="4" xfId="1" applyFont="1" applyFill="1" applyBorder="1" applyAlignment="1">
      <alignment horizontal="right"/>
    </xf>
    <xf numFmtId="0" fontId="19" fillId="0" borderId="7" xfId="1" applyFont="1" applyFill="1" applyBorder="1"/>
    <xf numFmtId="4" fontId="2" fillId="0" borderId="5" xfId="1" applyNumberFormat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2" fillId="0" borderId="34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4" fontId="2" fillId="0" borderId="8" xfId="1" applyNumberFormat="1" applyFont="1" applyFill="1" applyBorder="1" applyAlignment="1">
      <alignment horizontal="center"/>
    </xf>
    <xf numFmtId="4" fontId="2" fillId="0" borderId="8" xfId="22" applyNumberFormat="1" applyFont="1" applyFill="1" applyBorder="1"/>
    <xf numFmtId="4" fontId="2" fillId="0" borderId="5" xfId="22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3" xfId="1" applyFont="1" applyBorder="1" applyAlignment="1">
      <alignment wrapText="1" inden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6" xfId="1" applyFont="1" applyBorder="1" applyAlignment="1">
      <alignment wrapText="1" indent="4"/>
    </xf>
    <xf numFmtId="0" fontId="2" fillId="0" borderId="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Fill="1" applyBorder="1" applyAlignment="1">
      <alignment horizontal="right"/>
    </xf>
    <xf numFmtId="0" fontId="11" fillId="0" borderId="6" xfId="1" applyFont="1" applyBorder="1" applyAlignment="1">
      <alignment wrapText="1" indent="2"/>
    </xf>
    <xf numFmtId="0" fontId="11" fillId="0" borderId="5" xfId="1" applyFont="1" applyBorder="1" applyAlignment="1">
      <alignment horizontal="center"/>
    </xf>
    <xf numFmtId="4" fontId="11" fillId="0" borderId="5" xfId="1" applyNumberFormat="1" applyFont="1" applyFill="1" applyBorder="1" applyAlignment="1">
      <alignment horizontal="right"/>
    </xf>
    <xf numFmtId="0" fontId="11" fillId="0" borderId="5" xfId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4" fillId="0" borderId="5" xfId="1" applyNumberFormat="1" applyFont="1" applyFill="1" applyBorder="1" applyAlignment="1">
      <alignment horizontal="right"/>
    </xf>
    <xf numFmtId="0" fontId="1" fillId="0" borderId="28" xfId="1" applyBorder="1" applyAlignment="1">
      <alignment horizontal="center"/>
    </xf>
    <xf numFmtId="0" fontId="13" fillId="0" borderId="22" xfId="1" applyFont="1" applyFill="1" applyBorder="1" applyAlignment="1">
      <alignment horizontal="center"/>
    </xf>
    <xf numFmtId="0" fontId="15" fillId="0" borderId="0" xfId="1" applyFont="1" applyFill="1" applyAlignment="1">
      <alignment horizontal="center" vertical="top"/>
    </xf>
    <xf numFmtId="0" fontId="1" fillId="0" borderId="28" xfId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2" xfId="1" applyFont="1" applyBorder="1" applyAlignment="1">
      <alignment horizontal="center" wrapText="1"/>
    </xf>
    <xf numFmtId="0" fontId="13" fillId="0" borderId="22" xfId="1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4" fillId="0" borderId="5" xfId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0" fontId="2" fillId="0" borderId="30" xfId="1" applyFont="1" applyBorder="1" applyAlignment="1">
      <alignment horizont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right"/>
    </xf>
    <xf numFmtId="0" fontId="1" fillId="0" borderId="22" xfId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/>
    </xf>
    <xf numFmtId="0" fontId="15" fillId="0" borderId="0" xfId="1" applyFont="1" applyAlignment="1">
      <alignment horizontal="center" vertical="top"/>
    </xf>
    <xf numFmtId="0" fontId="1" fillId="0" borderId="28" xfId="1" applyBorder="1" applyAlignment="1">
      <alignment horizontal="center" vertical="top"/>
    </xf>
    <xf numFmtId="0" fontId="15" fillId="0" borderId="28" xfId="1" applyFont="1" applyFill="1" applyBorder="1" applyAlignment="1">
      <alignment horizontal="center" vertical="top"/>
    </xf>
    <xf numFmtId="0" fontId="9" fillId="0" borderId="28" xfId="1" applyFont="1" applyBorder="1" applyAlignment="1">
      <alignment horizontal="center" vertical="top" wrapText="1"/>
    </xf>
    <xf numFmtId="0" fontId="1" fillId="0" borderId="28" xfId="1" applyFill="1" applyBorder="1" applyAlignment="1">
      <alignment horizontal="center" vertical="top"/>
    </xf>
    <xf numFmtId="0" fontId="11" fillId="0" borderId="4" xfId="1" applyFont="1" applyFill="1" applyBorder="1" applyAlignment="1">
      <alignment horizontal="right"/>
    </xf>
    <xf numFmtId="0" fontId="11" fillId="0" borderId="6" xfId="1" applyFont="1" applyBorder="1" applyAlignment="1">
      <alignment wrapText="1"/>
    </xf>
    <xf numFmtId="4" fontId="19" fillId="0" borderId="32" xfId="1" applyNumberFormat="1" applyFont="1" applyFill="1" applyBorder="1" applyAlignment="1">
      <alignment horizontal="right"/>
    </xf>
    <xf numFmtId="4" fontId="19" fillId="0" borderId="35" xfId="1" applyNumberFormat="1" applyFont="1" applyFill="1" applyBorder="1" applyAlignment="1">
      <alignment horizontal="right"/>
    </xf>
    <xf numFmtId="4" fontId="19" fillId="0" borderId="37" xfId="1" applyNumberFormat="1" applyFont="1" applyFill="1" applyBorder="1" applyAlignment="1">
      <alignment horizontal="right"/>
    </xf>
    <xf numFmtId="0" fontId="19" fillId="0" borderId="32" xfId="1" applyFont="1" applyFill="1" applyBorder="1" applyAlignment="1">
      <alignment horizontal="right"/>
    </xf>
    <xf numFmtId="0" fontId="19" fillId="0" borderId="36" xfId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 wrapText="1"/>
    </xf>
    <xf numFmtId="0" fontId="2" fillId="0" borderId="6" xfId="1" applyFont="1" applyFill="1" applyBorder="1" applyAlignment="1">
      <alignment wrapText="1" indent="4"/>
    </xf>
    <xf numFmtId="0" fontId="19" fillId="0" borderId="32" xfId="1" applyFont="1" applyBorder="1" applyAlignment="1">
      <alignment horizontal="center"/>
    </xf>
    <xf numFmtId="0" fontId="19" fillId="0" borderId="37" xfId="1" applyFont="1" applyBorder="1" applyAlignment="1">
      <alignment horizontal="center"/>
    </xf>
  </cellXfs>
  <cellStyles count="132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0 2" xfId="23" xr:uid="{00000000-0005-0000-0000-000003000000}"/>
    <cellStyle name="Обычный 2 10 3" xfId="50" xr:uid="{00000000-0005-0000-0000-000004000000}"/>
    <cellStyle name="Обычный 2 10 4" xfId="70" xr:uid="{00000000-0005-0000-0000-000005000000}"/>
    <cellStyle name="Обычный 2 11" xfId="3" xr:uid="{00000000-0005-0000-0000-000006000000}"/>
    <cellStyle name="Обычный 2 11 2" xfId="24" xr:uid="{00000000-0005-0000-0000-000007000000}"/>
    <cellStyle name="Обычный 2 11 3" xfId="52" xr:uid="{00000000-0005-0000-0000-000008000000}"/>
    <cellStyle name="Обычный 2 11 4" xfId="68" xr:uid="{00000000-0005-0000-0000-000009000000}"/>
    <cellStyle name="Обычный 2 12" xfId="11" xr:uid="{00000000-0005-0000-0000-00000A000000}"/>
    <cellStyle name="Обычный 2 12 2" xfId="25" xr:uid="{00000000-0005-0000-0000-00000B000000}"/>
    <cellStyle name="Обычный 2 12 3" xfId="60" xr:uid="{00000000-0005-0000-0000-00000C000000}"/>
    <cellStyle name="Обычный 2 12 4" xfId="74" xr:uid="{00000000-0005-0000-0000-00000D000000}"/>
    <cellStyle name="Обычный 2 13" xfId="14" xr:uid="{00000000-0005-0000-0000-00000E000000}"/>
    <cellStyle name="Обычный 2 13 2" xfId="26" xr:uid="{00000000-0005-0000-0000-00000F000000}"/>
    <cellStyle name="Обычный 2 13 3" xfId="61" xr:uid="{00000000-0005-0000-0000-000010000000}"/>
    <cellStyle name="Обычный 2 13 4" xfId="72" xr:uid="{00000000-0005-0000-0000-000011000000}"/>
    <cellStyle name="Обычный 2 14" xfId="15" xr:uid="{00000000-0005-0000-0000-000012000000}"/>
    <cellStyle name="Обычный 2 14 2" xfId="27" xr:uid="{00000000-0005-0000-0000-000013000000}"/>
    <cellStyle name="Обычный 2 14 3" xfId="62" xr:uid="{00000000-0005-0000-0000-000014000000}"/>
    <cellStyle name="Обычный 2 14 4" xfId="71" xr:uid="{00000000-0005-0000-0000-000015000000}"/>
    <cellStyle name="Обычный 2 15" xfId="16" xr:uid="{00000000-0005-0000-0000-000016000000}"/>
    <cellStyle name="Обычный 2 15 2" xfId="28" xr:uid="{00000000-0005-0000-0000-000017000000}"/>
    <cellStyle name="Обычный 2 15 3" xfId="63" xr:uid="{00000000-0005-0000-0000-000018000000}"/>
    <cellStyle name="Обычный 2 15 4" xfId="73" xr:uid="{00000000-0005-0000-0000-000019000000}"/>
    <cellStyle name="Обычный 2 16" xfId="17" xr:uid="{00000000-0005-0000-0000-00001A000000}"/>
    <cellStyle name="Обычный 2 16 2" xfId="79" xr:uid="{00000000-0005-0000-0000-00001B000000}"/>
    <cellStyle name="Обычный 2 16 2 2" xfId="99" xr:uid="{00000000-0005-0000-0000-00001C000000}"/>
    <cellStyle name="Обычный 2 16 2 3" xfId="122" xr:uid="{00000000-0005-0000-0000-00001D000000}"/>
    <cellStyle name="Обычный 2 16 3" xfId="114" xr:uid="{00000000-0005-0000-0000-00001E000000}"/>
    <cellStyle name="Обычный 2 17" xfId="18" xr:uid="{00000000-0005-0000-0000-00001F000000}"/>
    <cellStyle name="Обычный 2 17 2" xfId="80" xr:uid="{00000000-0005-0000-0000-000020000000}"/>
    <cellStyle name="Обычный 2 17 2 2" xfId="100" xr:uid="{00000000-0005-0000-0000-000021000000}"/>
    <cellStyle name="Обычный 2 17 2 3" xfId="123" xr:uid="{00000000-0005-0000-0000-000022000000}"/>
    <cellStyle name="Обычный 2 17 3" xfId="115" xr:uid="{00000000-0005-0000-0000-000023000000}"/>
    <cellStyle name="Обычный 2 18" xfId="19" xr:uid="{00000000-0005-0000-0000-000024000000}"/>
    <cellStyle name="Обычный 2 18 2" xfId="81" xr:uid="{00000000-0005-0000-0000-000025000000}"/>
    <cellStyle name="Обычный 2 18 2 2" xfId="101" xr:uid="{00000000-0005-0000-0000-000026000000}"/>
    <cellStyle name="Обычный 2 18 2 3" xfId="124" xr:uid="{00000000-0005-0000-0000-000027000000}"/>
    <cellStyle name="Обычный 2 18 3" xfId="116" xr:uid="{00000000-0005-0000-0000-000028000000}"/>
    <cellStyle name="Обычный 2 19" xfId="20" xr:uid="{00000000-0005-0000-0000-000029000000}"/>
    <cellStyle name="Обычный 2 19 2" xfId="82" xr:uid="{00000000-0005-0000-0000-00002A000000}"/>
    <cellStyle name="Обычный 2 19 2 2" xfId="102" xr:uid="{00000000-0005-0000-0000-00002B000000}"/>
    <cellStyle name="Обычный 2 19 2 3" xfId="125" xr:uid="{00000000-0005-0000-0000-00002C000000}"/>
    <cellStyle name="Обычный 2 19 3" xfId="117" xr:uid="{00000000-0005-0000-0000-00002D000000}"/>
    <cellStyle name="Обычный 2 2" xfId="10" xr:uid="{00000000-0005-0000-0000-00002E000000}"/>
    <cellStyle name="Обычный 2 2 2" xfId="13" xr:uid="{00000000-0005-0000-0000-00002F000000}"/>
    <cellStyle name="Обычный 2 2 2 2" xfId="65" xr:uid="{00000000-0005-0000-0000-000030000000}"/>
    <cellStyle name="Обычный 2 2 2 3" xfId="64" xr:uid="{00000000-0005-0000-0000-000031000000}"/>
    <cellStyle name="Обычный 2 2 3" xfId="29" xr:uid="{00000000-0005-0000-0000-000032000000}"/>
    <cellStyle name="Обычный 2 2 4" xfId="58" xr:uid="{00000000-0005-0000-0000-000033000000}"/>
    <cellStyle name="Обычный 2 2 5" xfId="77" xr:uid="{00000000-0005-0000-0000-000034000000}"/>
    <cellStyle name="Обычный 2 20" xfId="21" xr:uid="{00000000-0005-0000-0000-000035000000}"/>
    <cellStyle name="Обычный 2 20 2" xfId="83" xr:uid="{00000000-0005-0000-0000-000036000000}"/>
    <cellStyle name="Обычный 2 20 2 2" xfId="103" xr:uid="{00000000-0005-0000-0000-000037000000}"/>
    <cellStyle name="Обычный 2 20 2 3" xfId="126" xr:uid="{00000000-0005-0000-0000-000038000000}"/>
    <cellStyle name="Обычный 2 20 3" xfId="118" xr:uid="{00000000-0005-0000-0000-000039000000}"/>
    <cellStyle name="Обычный 2 21" xfId="37" xr:uid="{00000000-0005-0000-0000-00003A000000}"/>
    <cellStyle name="Обычный 2 21 2" xfId="104" xr:uid="{00000000-0005-0000-0000-00003B000000}"/>
    <cellStyle name="Обычный 2 22" xfId="38" xr:uid="{00000000-0005-0000-0000-00003C000000}"/>
    <cellStyle name="Обычный 2 23" xfId="39" xr:uid="{00000000-0005-0000-0000-00003D000000}"/>
    <cellStyle name="Обычный 2 23 2" xfId="84" xr:uid="{00000000-0005-0000-0000-00003E000000}"/>
    <cellStyle name="Обычный 2 23 2 2" xfId="105" xr:uid="{00000000-0005-0000-0000-00003F000000}"/>
    <cellStyle name="Обычный 2 23 2 3" xfId="127" xr:uid="{00000000-0005-0000-0000-000040000000}"/>
    <cellStyle name="Обычный 2 23 3" xfId="119" xr:uid="{00000000-0005-0000-0000-000041000000}"/>
    <cellStyle name="Обычный 2 24" xfId="40" xr:uid="{00000000-0005-0000-0000-000042000000}"/>
    <cellStyle name="Обычный 2 25" xfId="41" xr:uid="{00000000-0005-0000-0000-000043000000}"/>
    <cellStyle name="Обычный 2 26" xfId="42" xr:uid="{00000000-0005-0000-0000-000044000000}"/>
    <cellStyle name="Обычный 2 27" xfId="43" xr:uid="{00000000-0005-0000-0000-000045000000}"/>
    <cellStyle name="Обычный 2 28" xfId="44" xr:uid="{00000000-0005-0000-0000-000046000000}"/>
    <cellStyle name="Обычный 2 28 2" xfId="85" xr:uid="{00000000-0005-0000-0000-000047000000}"/>
    <cellStyle name="Обычный 2 28 2 2" xfId="106" xr:uid="{00000000-0005-0000-0000-000048000000}"/>
    <cellStyle name="Обычный 2 28 2 3" xfId="128" xr:uid="{00000000-0005-0000-0000-000049000000}"/>
    <cellStyle name="Обычный 2 28 3" xfId="120" xr:uid="{00000000-0005-0000-0000-00004A000000}"/>
    <cellStyle name="Обычный 2 29" xfId="45" xr:uid="{00000000-0005-0000-0000-00004B000000}"/>
    <cellStyle name="Обычный 2 3" xfId="4" xr:uid="{00000000-0005-0000-0000-00004C000000}"/>
    <cellStyle name="Обычный 2 3 2" xfId="30" xr:uid="{00000000-0005-0000-0000-00004D000000}"/>
    <cellStyle name="Обычный 2 3 3" xfId="51" xr:uid="{00000000-0005-0000-0000-00004E000000}"/>
    <cellStyle name="Обычный 2 3 4" xfId="69" xr:uid="{00000000-0005-0000-0000-00004F000000}"/>
    <cellStyle name="Обычный 2 30" xfId="46" xr:uid="{00000000-0005-0000-0000-000050000000}"/>
    <cellStyle name="Обычный 2 31" xfId="47" xr:uid="{00000000-0005-0000-0000-000051000000}"/>
    <cellStyle name="Обычный 2 32" xfId="48" xr:uid="{00000000-0005-0000-0000-000052000000}"/>
    <cellStyle name="Обычный 2 32 2" xfId="86" xr:uid="{00000000-0005-0000-0000-000053000000}"/>
    <cellStyle name="Обычный 2 32 3" xfId="121" xr:uid="{00000000-0005-0000-0000-000054000000}"/>
    <cellStyle name="Обычный 2 33" xfId="49" xr:uid="{00000000-0005-0000-0000-000055000000}"/>
    <cellStyle name="Обычный 2 33 2" xfId="107" xr:uid="{00000000-0005-0000-0000-000056000000}"/>
    <cellStyle name="Обычный 2 34" xfId="89" xr:uid="{00000000-0005-0000-0000-000057000000}"/>
    <cellStyle name="Обычный 2 34 2" xfId="108" xr:uid="{00000000-0005-0000-0000-000058000000}"/>
    <cellStyle name="Обычный 2 35" xfId="90" xr:uid="{00000000-0005-0000-0000-000059000000}"/>
    <cellStyle name="Обычный 2 35 2" xfId="109" xr:uid="{00000000-0005-0000-0000-00005A000000}"/>
    <cellStyle name="Обычный 2 36" xfId="91" xr:uid="{00000000-0005-0000-0000-00005B000000}"/>
    <cellStyle name="Обычный 2 36 2" xfId="110" xr:uid="{00000000-0005-0000-0000-00005C000000}"/>
    <cellStyle name="Обычный 2 37" xfId="92" xr:uid="{00000000-0005-0000-0000-00005D000000}"/>
    <cellStyle name="Обычный 2 37 2" xfId="111" xr:uid="{00000000-0005-0000-0000-00005E000000}"/>
    <cellStyle name="Обычный 2 38" xfId="93" xr:uid="{00000000-0005-0000-0000-00005F000000}"/>
    <cellStyle name="Обычный 2 38 2" xfId="112" xr:uid="{00000000-0005-0000-0000-000060000000}"/>
    <cellStyle name="Обычный 2 39" xfId="94" xr:uid="{00000000-0005-0000-0000-000061000000}"/>
    <cellStyle name="Обычный 2 39 2" xfId="113" xr:uid="{00000000-0005-0000-0000-000062000000}"/>
    <cellStyle name="Обычный 2 4" xfId="12" xr:uid="{00000000-0005-0000-0000-000063000000}"/>
    <cellStyle name="Обычный 2 4 2" xfId="31" xr:uid="{00000000-0005-0000-0000-000064000000}"/>
    <cellStyle name="Обычный 2 4 3" xfId="59" xr:uid="{00000000-0005-0000-0000-000065000000}"/>
    <cellStyle name="Обычный 2 4 4" xfId="78" xr:uid="{00000000-0005-0000-0000-000066000000}"/>
    <cellStyle name="Обычный 2 40" xfId="95" xr:uid="{00000000-0005-0000-0000-000067000000}"/>
    <cellStyle name="Обычный 2 41" xfId="96" xr:uid="{00000000-0005-0000-0000-000068000000}"/>
    <cellStyle name="Обычный 2 42" xfId="97" xr:uid="{00000000-0005-0000-0000-000069000000}"/>
    <cellStyle name="Обычный 2 43" xfId="98" xr:uid="{00000000-0005-0000-0000-00006A000000}"/>
    <cellStyle name="Обычный 2 5" xfId="5" xr:uid="{00000000-0005-0000-0000-00006B000000}"/>
    <cellStyle name="Обычный 2 5 2" xfId="32" xr:uid="{00000000-0005-0000-0000-00006C000000}"/>
    <cellStyle name="Обычный 2 5 3" xfId="53" xr:uid="{00000000-0005-0000-0000-00006D000000}"/>
    <cellStyle name="Обычный 2 5 4" xfId="67" xr:uid="{00000000-0005-0000-0000-00006E000000}"/>
    <cellStyle name="Обычный 2 6" xfId="6" xr:uid="{00000000-0005-0000-0000-00006F000000}"/>
    <cellStyle name="Обычный 2 6 2" xfId="33" xr:uid="{00000000-0005-0000-0000-000070000000}"/>
    <cellStyle name="Обычный 2 6 3" xfId="54" xr:uid="{00000000-0005-0000-0000-000071000000}"/>
    <cellStyle name="Обычный 2 6 4" xfId="88" xr:uid="{00000000-0005-0000-0000-000072000000}"/>
    <cellStyle name="Обычный 2 7" xfId="7" xr:uid="{00000000-0005-0000-0000-000073000000}"/>
    <cellStyle name="Обычный 2 7 2" xfId="34" xr:uid="{00000000-0005-0000-0000-000074000000}"/>
    <cellStyle name="Обычный 2 7 3" xfId="55" xr:uid="{00000000-0005-0000-0000-000075000000}"/>
    <cellStyle name="Обычный 2 7 4" xfId="76" xr:uid="{00000000-0005-0000-0000-000076000000}"/>
    <cellStyle name="Обычный 2 8" xfId="8" xr:uid="{00000000-0005-0000-0000-000077000000}"/>
    <cellStyle name="Обычный 2 8 2" xfId="35" xr:uid="{00000000-0005-0000-0000-000078000000}"/>
    <cellStyle name="Обычный 2 8 3" xfId="56" xr:uid="{00000000-0005-0000-0000-000079000000}"/>
    <cellStyle name="Обычный 2 8 4" xfId="75" xr:uid="{00000000-0005-0000-0000-00007A000000}"/>
    <cellStyle name="Обычный 2 9" xfId="9" xr:uid="{00000000-0005-0000-0000-00007B000000}"/>
    <cellStyle name="Обычный 2 9 2" xfId="36" xr:uid="{00000000-0005-0000-0000-00007C000000}"/>
    <cellStyle name="Обычный 2 9 3" xfId="57" xr:uid="{00000000-0005-0000-0000-00007D000000}"/>
    <cellStyle name="Обычный 2 9 4" xfId="66" xr:uid="{00000000-0005-0000-0000-00007E000000}"/>
    <cellStyle name="Обычный 3" xfId="130" xr:uid="{00000000-0005-0000-0000-00007F000000}"/>
    <cellStyle name="Обычный 4" xfId="131" xr:uid="{00000000-0005-0000-0000-000080000000}"/>
    <cellStyle name="Финансовый" xfId="22" builtinId="3"/>
    <cellStyle name="Финансовый 2" xfId="87" xr:uid="{00000000-0005-0000-0000-000082000000}"/>
    <cellStyle name="Финансовый 3" xfId="129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B124"/>
  <sheetViews>
    <sheetView tabSelected="1" view="pageBreakPreview" topLeftCell="A31" zoomScale="85" zoomScaleSheetLayoutView="85" workbookViewId="0">
      <selection activeCell="N46" sqref="N46:P46"/>
    </sheetView>
  </sheetViews>
  <sheetFormatPr defaultRowHeight="11.25" x14ac:dyDescent="0.2"/>
  <cols>
    <col min="1" max="1" width="1.140625" style="1" customWidth="1"/>
    <col min="2" max="4" width="9" style="1" customWidth="1"/>
    <col min="5" max="5" width="14.42578125" style="1" customWidth="1"/>
    <col min="6" max="6" width="9" style="1" customWidth="1"/>
    <col min="7" max="7" width="11.5703125" style="1" customWidth="1"/>
    <col min="8" max="8" width="3.85546875" style="1" customWidth="1"/>
    <col min="9" max="9" width="5.7109375" style="42" customWidth="1"/>
    <col min="10" max="10" width="12.5703125" style="42" customWidth="1"/>
    <col min="11" max="11" width="9" style="42" customWidth="1"/>
    <col min="12" max="12" width="8.42578125" style="42" customWidth="1"/>
    <col min="13" max="13" width="9" style="42" customWidth="1"/>
    <col min="14" max="14" width="7.42578125" style="42" customWidth="1"/>
    <col min="15" max="15" width="4.42578125" style="42" customWidth="1"/>
    <col min="16" max="16" width="6.28515625" style="42" customWidth="1"/>
    <col min="17" max="17" width="4.140625" style="42" customWidth="1"/>
    <col min="18" max="18" width="2.5703125" style="42" customWidth="1"/>
    <col min="19" max="19" width="11.28515625" style="42" customWidth="1"/>
    <col min="20" max="20" width="12" style="42" customWidth="1"/>
    <col min="21" max="21" width="3.5703125" style="42" customWidth="1"/>
    <col min="22" max="22" width="5.140625" style="42" customWidth="1"/>
    <col min="23" max="23" width="9" style="42" customWidth="1"/>
    <col min="24" max="24" width="11.42578125" style="42" customWidth="1"/>
    <col min="25" max="25" width="11.140625" style="1" customWidth="1"/>
    <col min="26" max="26" width="15.28515625" style="1" customWidth="1"/>
    <col min="27" max="28" width="11.7109375" style="1" customWidth="1"/>
    <col min="29" max="31" width="9.140625" style="1" customWidth="1"/>
    <col min="32" max="16384" width="9.140625" style="1"/>
  </cols>
  <sheetData>
    <row r="1" spans="16:24" ht="11.25" customHeight="1" x14ac:dyDescent="0.2"/>
    <row r="2" spans="16:24" ht="11.25" customHeight="1" x14ac:dyDescent="0.2">
      <c r="V2" s="142" t="s">
        <v>169</v>
      </c>
      <c r="W2" s="142"/>
      <c r="X2" s="142"/>
    </row>
    <row r="3" spans="16:24" ht="11.25" customHeight="1" x14ac:dyDescent="0.2">
      <c r="P3" s="142" t="s">
        <v>168</v>
      </c>
      <c r="Q3" s="142"/>
      <c r="R3" s="142"/>
      <c r="S3" s="142"/>
      <c r="T3" s="142"/>
      <c r="U3" s="142"/>
      <c r="V3" s="142"/>
      <c r="W3" s="142"/>
      <c r="X3" s="142"/>
    </row>
    <row r="4" spans="16:24" ht="11.25" customHeight="1" x14ac:dyDescent="0.2">
      <c r="P4" s="142" t="s">
        <v>167</v>
      </c>
      <c r="Q4" s="142"/>
      <c r="R4" s="142"/>
      <c r="S4" s="142"/>
      <c r="T4" s="142"/>
      <c r="U4" s="142"/>
      <c r="V4" s="142"/>
      <c r="W4" s="142"/>
      <c r="X4" s="142"/>
    </row>
    <row r="5" spans="16:24" ht="11.25" customHeight="1" x14ac:dyDescent="0.2">
      <c r="P5" s="142" t="s">
        <v>166</v>
      </c>
      <c r="Q5" s="142"/>
      <c r="R5" s="142"/>
      <c r="S5" s="142"/>
      <c r="T5" s="142"/>
      <c r="U5" s="142"/>
      <c r="V5" s="142"/>
      <c r="W5" s="142"/>
      <c r="X5" s="142"/>
    </row>
    <row r="6" spans="16:24" ht="11.25" customHeight="1" x14ac:dyDescent="0.2">
      <c r="P6" s="142" t="s">
        <v>165</v>
      </c>
      <c r="Q6" s="142"/>
      <c r="R6" s="142"/>
      <c r="S6" s="142"/>
      <c r="T6" s="142"/>
      <c r="U6" s="142"/>
      <c r="V6" s="142"/>
      <c r="W6" s="142"/>
      <c r="X6" s="142"/>
    </row>
    <row r="7" spans="16:24" ht="11.25" customHeight="1" x14ac:dyDescent="0.2"/>
    <row r="8" spans="16:24" ht="11.25" customHeight="1" x14ac:dyDescent="0.2"/>
    <row r="9" spans="16:24" ht="15.75" customHeight="1" x14ac:dyDescent="0.2">
      <c r="Q9" s="143" t="s">
        <v>164</v>
      </c>
      <c r="R9" s="143"/>
      <c r="S9" s="143"/>
      <c r="T9" s="143"/>
      <c r="U9" s="143"/>
      <c r="V9" s="143"/>
      <c r="W9" s="143"/>
      <c r="X9" s="143"/>
    </row>
    <row r="10" spans="16:24" ht="11.25" customHeight="1" x14ac:dyDescent="0.2"/>
    <row r="11" spans="16:24" ht="34.700000000000003" customHeight="1" x14ac:dyDescent="0.2">
      <c r="Q11" s="144" t="s">
        <v>291</v>
      </c>
      <c r="R11" s="144"/>
      <c r="S11" s="144"/>
      <c r="T11" s="144"/>
      <c r="U11" s="144"/>
      <c r="V11" s="144"/>
      <c r="W11" s="144"/>
      <c r="X11" s="144"/>
    </row>
    <row r="12" spans="16:24" ht="11.25" customHeight="1" x14ac:dyDescent="0.2">
      <c r="Q12" s="69"/>
      <c r="R12" s="69"/>
      <c r="S12" s="70" t="s">
        <v>281</v>
      </c>
      <c r="T12" s="145" t="s">
        <v>295</v>
      </c>
      <c r="U12" s="145"/>
      <c r="V12" s="145"/>
      <c r="W12" s="69" t="s">
        <v>282</v>
      </c>
      <c r="X12" s="69"/>
    </row>
    <row r="13" spans="16:24" ht="23.45" customHeight="1" x14ac:dyDescent="0.2">
      <c r="Q13" s="146" t="s">
        <v>290</v>
      </c>
      <c r="R13" s="146"/>
      <c r="S13" s="146"/>
      <c r="T13" s="146"/>
      <c r="U13" s="146"/>
      <c r="V13" s="146"/>
      <c r="W13" s="146"/>
      <c r="X13" s="146"/>
    </row>
    <row r="14" spans="16:24" ht="11.25" customHeight="1" x14ac:dyDescent="0.2">
      <c r="Q14" s="145" t="s">
        <v>163</v>
      </c>
      <c r="R14" s="145"/>
      <c r="S14" s="145"/>
      <c r="T14" s="145"/>
      <c r="U14" s="145"/>
      <c r="V14" s="145"/>
      <c r="W14" s="145"/>
      <c r="X14" s="145"/>
    </row>
    <row r="15" spans="16:24" ht="37.700000000000003" customHeight="1" x14ac:dyDescent="0.2">
      <c r="U15" s="143" t="s">
        <v>292</v>
      </c>
      <c r="V15" s="143"/>
      <c r="W15" s="143"/>
      <c r="X15" s="143"/>
    </row>
    <row r="16" spans="16:24" ht="11.25" customHeight="1" x14ac:dyDescent="0.2">
      <c r="Q16" s="145" t="s">
        <v>162</v>
      </c>
      <c r="R16" s="145"/>
      <c r="S16" s="145"/>
      <c r="T16" s="145"/>
      <c r="U16" s="145" t="s">
        <v>161</v>
      </c>
      <c r="V16" s="145"/>
      <c r="W16" s="145"/>
      <c r="X16" s="145"/>
    </row>
    <row r="17" spans="2:24" ht="11.25" customHeight="1" x14ac:dyDescent="0.2"/>
    <row r="18" spans="2:24" ht="11.25" customHeight="1" x14ac:dyDescent="0.2"/>
    <row r="19" spans="2:24" ht="12.75" customHeight="1" x14ac:dyDescent="0.2">
      <c r="P19" s="97" t="s">
        <v>157</v>
      </c>
      <c r="Q19" s="119">
        <v>30</v>
      </c>
      <c r="R19" s="71" t="s">
        <v>157</v>
      </c>
      <c r="S19" s="148" t="s">
        <v>324</v>
      </c>
      <c r="T19" s="148"/>
      <c r="U19" s="99" t="s">
        <v>160</v>
      </c>
      <c r="V19" s="110">
        <v>25</v>
      </c>
      <c r="W19" s="74" t="s">
        <v>156</v>
      </c>
    </row>
    <row r="20" spans="2:24" ht="11.25" customHeight="1" x14ac:dyDescent="0.2"/>
    <row r="21" spans="2:24" ht="11.25" customHeight="1" x14ac:dyDescent="0.2"/>
    <row r="22" spans="2:24" ht="11.25" customHeight="1" x14ac:dyDescent="0.2"/>
    <row r="23" spans="2:24" ht="15.75" customHeight="1" x14ac:dyDescent="0.25">
      <c r="G23" s="149" t="s">
        <v>266</v>
      </c>
      <c r="H23" s="149"/>
      <c r="I23" s="149"/>
      <c r="J23" s="149"/>
      <c r="K23" s="149"/>
      <c r="L23" s="149"/>
      <c r="M23" s="149"/>
      <c r="N23" s="150">
        <v>26</v>
      </c>
      <c r="O23" s="150"/>
      <c r="P23" s="150"/>
      <c r="Q23" s="72" t="s">
        <v>156</v>
      </c>
    </row>
    <row r="24" spans="2:24" ht="15.75" customHeight="1" x14ac:dyDescent="0.25">
      <c r="G24" s="11" t="s">
        <v>267</v>
      </c>
      <c r="H24" s="36">
        <v>26</v>
      </c>
      <c r="I24" s="72" t="s">
        <v>268</v>
      </c>
      <c r="L24" s="73">
        <v>27</v>
      </c>
      <c r="N24" s="98" t="s">
        <v>269</v>
      </c>
      <c r="O24" s="73">
        <v>28</v>
      </c>
      <c r="P24" s="98" t="s">
        <v>159</v>
      </c>
    </row>
    <row r="25" spans="2:24" ht="11.25" customHeight="1" x14ac:dyDescent="0.2"/>
    <row r="26" spans="2:24" ht="15" customHeight="1" x14ac:dyDescent="0.2">
      <c r="G26" s="117" t="s">
        <v>158</v>
      </c>
      <c r="H26" s="118">
        <f>Q19</f>
        <v>30</v>
      </c>
      <c r="I26" s="74" t="s">
        <v>157</v>
      </c>
      <c r="J26" s="151" t="str">
        <f>S19</f>
        <v>декабря</v>
      </c>
      <c r="K26" s="151"/>
      <c r="L26" s="90"/>
      <c r="M26" s="110">
        <v>20</v>
      </c>
      <c r="N26" s="110">
        <f>V19</f>
        <v>25</v>
      </c>
      <c r="O26" s="74" t="s">
        <v>156</v>
      </c>
      <c r="V26" s="75"/>
      <c r="W26" s="152" t="s">
        <v>155</v>
      </c>
      <c r="X26" s="152"/>
    </row>
    <row r="27" spans="2:24" ht="15" customHeight="1" thickBot="1" x14ac:dyDescent="0.25">
      <c r="G27" s="42"/>
      <c r="H27" s="42"/>
      <c r="W27" s="153"/>
      <c r="X27" s="154"/>
    </row>
    <row r="28" spans="2:24" ht="15" customHeight="1" x14ac:dyDescent="0.25">
      <c r="T28" s="155" t="s">
        <v>154</v>
      </c>
      <c r="U28" s="155"/>
      <c r="V28" s="155"/>
      <c r="W28" s="156">
        <v>46023</v>
      </c>
      <c r="X28" s="157"/>
    </row>
    <row r="29" spans="2:24" ht="15.75" customHeight="1" x14ac:dyDescent="0.2">
      <c r="B29" s="23" t="s">
        <v>153</v>
      </c>
      <c r="T29" s="155" t="s">
        <v>149</v>
      </c>
      <c r="U29" s="155"/>
      <c r="V29" s="155"/>
      <c r="W29" s="162"/>
      <c r="X29" s="162"/>
    </row>
    <row r="30" spans="2:24" ht="15.75" customHeight="1" x14ac:dyDescent="0.2">
      <c r="B30" s="163" t="s">
        <v>152</v>
      </c>
      <c r="C30" s="163"/>
      <c r="D30" s="163"/>
      <c r="E30" s="163"/>
      <c r="F30" s="164" t="s">
        <v>151</v>
      </c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55" t="s">
        <v>150</v>
      </c>
      <c r="U30" s="155"/>
      <c r="V30" s="155"/>
      <c r="W30" s="165" t="s">
        <v>37</v>
      </c>
      <c r="X30" s="165"/>
    </row>
    <row r="31" spans="2:24" ht="15" customHeight="1" x14ac:dyDescent="0.2">
      <c r="T31" s="155" t="s">
        <v>149</v>
      </c>
      <c r="U31" s="155"/>
      <c r="V31" s="155"/>
      <c r="W31" s="165"/>
      <c r="X31" s="165"/>
    </row>
    <row r="32" spans="2:24" ht="15" customHeight="1" x14ac:dyDescent="0.2">
      <c r="F32" s="166" t="s">
        <v>293</v>
      </c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55" t="s">
        <v>148</v>
      </c>
      <c r="U32" s="155"/>
      <c r="V32" s="155"/>
      <c r="W32" s="165">
        <v>7130008998</v>
      </c>
      <c r="X32" s="165"/>
    </row>
    <row r="33" spans="1:28" ht="15" customHeight="1" x14ac:dyDescent="0.2">
      <c r="B33" s="168" t="s">
        <v>147</v>
      </c>
      <c r="C33" s="168"/>
      <c r="D33" s="168"/>
      <c r="E33" s="168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55" t="s">
        <v>146</v>
      </c>
      <c r="U33" s="155"/>
      <c r="V33" s="155"/>
      <c r="W33" s="165">
        <v>713001001</v>
      </c>
      <c r="X33" s="165"/>
    </row>
    <row r="34" spans="1:28" ht="15" customHeight="1" thickBot="1" x14ac:dyDescent="0.25">
      <c r="B34" s="168" t="s">
        <v>145</v>
      </c>
      <c r="C34" s="168"/>
      <c r="D34" s="168"/>
      <c r="E34" s="168"/>
      <c r="F34" s="169" t="s">
        <v>144</v>
      </c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55" t="s">
        <v>143</v>
      </c>
      <c r="U34" s="155"/>
      <c r="V34" s="155"/>
      <c r="W34" s="170">
        <v>383</v>
      </c>
      <c r="X34" s="170"/>
    </row>
    <row r="35" spans="1:28" ht="11.25" customHeight="1" x14ac:dyDescent="0.2"/>
    <row r="36" spans="1:28" ht="11.25" customHeight="1" x14ac:dyDescent="0.2"/>
    <row r="37" spans="1:28" ht="15" customHeight="1" x14ac:dyDescent="0.2">
      <c r="F37" s="171" t="s">
        <v>142</v>
      </c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</row>
    <row r="38" spans="1:28" ht="11.25" customHeight="1" x14ac:dyDescent="0.2"/>
    <row r="39" spans="1:28" ht="11.25" customHeight="1" x14ac:dyDescent="0.2"/>
    <row r="40" spans="1:28" ht="11.25" customHeight="1" thickBot="1" x14ac:dyDescent="0.25"/>
    <row r="41" spans="1:28" ht="19.350000000000001" customHeight="1" x14ac:dyDescent="0.2">
      <c r="A41" s="12"/>
      <c r="B41" s="172" t="s">
        <v>141</v>
      </c>
      <c r="C41" s="172"/>
      <c r="D41" s="172"/>
      <c r="E41" s="172"/>
      <c r="F41" s="172"/>
      <c r="G41" s="172"/>
      <c r="H41" s="172"/>
      <c r="I41" s="172"/>
      <c r="J41" s="177" t="s">
        <v>140</v>
      </c>
      <c r="K41" s="180" t="s">
        <v>139</v>
      </c>
      <c r="L41" s="180"/>
      <c r="M41" s="177" t="s">
        <v>138</v>
      </c>
      <c r="N41" s="183" t="s">
        <v>137</v>
      </c>
      <c r="O41" s="183"/>
      <c r="P41" s="183"/>
      <c r="Q41" s="183"/>
      <c r="R41" s="183"/>
      <c r="S41" s="183"/>
      <c r="T41" s="183"/>
      <c r="U41" s="183"/>
      <c r="V41" s="183"/>
      <c r="W41" s="183"/>
      <c r="X41" s="183"/>
    </row>
    <row r="42" spans="1:28" ht="18.95" customHeight="1" x14ac:dyDescent="0.2">
      <c r="B42" s="173"/>
      <c r="C42" s="174"/>
      <c r="D42" s="174"/>
      <c r="E42" s="174"/>
      <c r="F42" s="174"/>
      <c r="G42" s="174"/>
      <c r="H42" s="174"/>
      <c r="I42" s="174"/>
      <c r="J42" s="178"/>
      <c r="K42" s="178"/>
      <c r="L42" s="181"/>
      <c r="M42" s="178"/>
      <c r="N42" s="184" t="s">
        <v>298</v>
      </c>
      <c r="O42" s="184"/>
      <c r="P42" s="184"/>
      <c r="Q42" s="184" t="s">
        <v>310</v>
      </c>
      <c r="R42" s="184"/>
      <c r="S42" s="184"/>
      <c r="T42" s="184" t="s">
        <v>325</v>
      </c>
      <c r="U42" s="184"/>
      <c r="V42" s="184"/>
      <c r="W42" s="185" t="s">
        <v>136</v>
      </c>
      <c r="X42" s="185"/>
    </row>
    <row r="43" spans="1:28" ht="40.5" customHeight="1" thickBot="1" x14ac:dyDescent="0.25">
      <c r="B43" s="175"/>
      <c r="C43" s="176"/>
      <c r="D43" s="176"/>
      <c r="E43" s="176"/>
      <c r="F43" s="176"/>
      <c r="G43" s="176"/>
      <c r="H43" s="176"/>
      <c r="I43" s="176"/>
      <c r="J43" s="179"/>
      <c r="K43" s="179"/>
      <c r="L43" s="182"/>
      <c r="M43" s="179"/>
      <c r="N43" s="179" t="s">
        <v>135</v>
      </c>
      <c r="O43" s="179"/>
      <c r="P43" s="179"/>
      <c r="Q43" s="179" t="s">
        <v>134</v>
      </c>
      <c r="R43" s="179"/>
      <c r="S43" s="179"/>
      <c r="T43" s="179" t="s">
        <v>133</v>
      </c>
      <c r="U43" s="179"/>
      <c r="V43" s="179"/>
      <c r="W43" s="179"/>
      <c r="X43" s="186"/>
    </row>
    <row r="44" spans="1:28" ht="12.75" customHeight="1" x14ac:dyDescent="0.2">
      <c r="B44" s="161" t="s">
        <v>132</v>
      </c>
      <c r="C44" s="161"/>
      <c r="D44" s="161"/>
      <c r="E44" s="161"/>
      <c r="F44" s="161"/>
      <c r="G44" s="161"/>
      <c r="H44" s="161"/>
      <c r="I44" s="161"/>
      <c r="J44" s="100" t="s">
        <v>131</v>
      </c>
      <c r="K44" s="160" t="s">
        <v>130</v>
      </c>
      <c r="L44" s="160"/>
      <c r="M44" s="100" t="s">
        <v>129</v>
      </c>
      <c r="N44" s="160" t="s">
        <v>128</v>
      </c>
      <c r="O44" s="160"/>
      <c r="P44" s="160"/>
      <c r="Q44" s="160" t="s">
        <v>127</v>
      </c>
      <c r="R44" s="160"/>
      <c r="S44" s="160"/>
      <c r="T44" s="160" t="s">
        <v>126</v>
      </c>
      <c r="U44" s="160"/>
      <c r="V44" s="160"/>
      <c r="W44" s="158" t="s">
        <v>125</v>
      </c>
      <c r="X44" s="158"/>
    </row>
    <row r="45" spans="1:28" ht="15" customHeight="1" x14ac:dyDescent="0.25">
      <c r="B45" s="159" t="s">
        <v>124</v>
      </c>
      <c r="C45" s="159"/>
      <c r="D45" s="159"/>
      <c r="E45" s="159"/>
      <c r="F45" s="159"/>
      <c r="G45" s="159"/>
      <c r="H45" s="159"/>
      <c r="I45" s="159"/>
      <c r="J45" s="113" t="s">
        <v>123</v>
      </c>
      <c r="K45" s="160" t="s">
        <v>0</v>
      </c>
      <c r="L45" s="160"/>
      <c r="M45" s="100" t="s">
        <v>0</v>
      </c>
      <c r="N45" s="125">
        <f>431182.02+77613.51+13789.86+30339.9+55889.36</f>
        <v>608814.65</v>
      </c>
      <c r="O45" s="126"/>
      <c r="P45" s="127"/>
      <c r="Q45" s="128" t="s">
        <v>16</v>
      </c>
      <c r="R45" s="129"/>
      <c r="S45" s="130"/>
      <c r="T45" s="128" t="s">
        <v>16</v>
      </c>
      <c r="U45" s="129"/>
      <c r="V45" s="130"/>
      <c r="W45" s="147" t="s">
        <v>16</v>
      </c>
      <c r="X45" s="147"/>
      <c r="Z45" s="13" t="s">
        <v>233</v>
      </c>
      <c r="AA45" s="13"/>
      <c r="AB45" s="13"/>
    </row>
    <row r="46" spans="1:28" ht="15" customHeight="1" x14ac:dyDescent="0.25">
      <c r="B46" s="159" t="s">
        <v>122</v>
      </c>
      <c r="C46" s="159"/>
      <c r="D46" s="159"/>
      <c r="E46" s="159"/>
      <c r="F46" s="159"/>
      <c r="G46" s="159"/>
      <c r="H46" s="159"/>
      <c r="I46" s="159"/>
      <c r="J46" s="100" t="s">
        <v>121</v>
      </c>
      <c r="K46" s="160" t="s">
        <v>0</v>
      </c>
      <c r="L46" s="160"/>
      <c r="M46" s="100" t="s">
        <v>0</v>
      </c>
      <c r="N46" s="128" t="s">
        <v>16</v>
      </c>
      <c r="O46" s="129"/>
      <c r="P46" s="130"/>
      <c r="Q46" s="128" t="s">
        <v>16</v>
      </c>
      <c r="R46" s="129"/>
      <c r="S46" s="130"/>
      <c r="T46" s="128" t="s">
        <v>16</v>
      </c>
      <c r="U46" s="129"/>
      <c r="V46" s="130"/>
      <c r="W46" s="147" t="s">
        <v>16</v>
      </c>
      <c r="X46" s="147"/>
      <c r="Z46" s="13">
        <v>2026</v>
      </c>
      <c r="AA46" s="13">
        <v>2027</v>
      </c>
      <c r="AB46" s="13">
        <v>2028</v>
      </c>
    </row>
    <row r="47" spans="1:28" ht="15.75" customHeight="1" x14ac:dyDescent="0.25">
      <c r="B47" s="192" t="s">
        <v>120</v>
      </c>
      <c r="C47" s="192"/>
      <c r="D47" s="192"/>
      <c r="E47" s="192"/>
      <c r="F47" s="192"/>
      <c r="G47" s="192"/>
      <c r="H47" s="192"/>
      <c r="I47" s="192"/>
      <c r="J47" s="102" t="s">
        <v>119</v>
      </c>
      <c r="K47" s="193" t="s">
        <v>0</v>
      </c>
      <c r="L47" s="193"/>
      <c r="M47" s="102" t="s">
        <v>0</v>
      </c>
      <c r="N47" s="125">
        <f>N49+N51+N57+N62+N54+N68+N65</f>
        <v>139291204.22999999</v>
      </c>
      <c r="O47" s="126"/>
      <c r="P47" s="127"/>
      <c r="Q47" s="125">
        <f>Q49+Q51+Q57</f>
        <v>136223590.5</v>
      </c>
      <c r="R47" s="126"/>
      <c r="S47" s="127"/>
      <c r="T47" s="125">
        <f>T49+T51+T57</f>
        <v>133100975.92</v>
      </c>
      <c r="U47" s="126"/>
      <c r="V47" s="127"/>
      <c r="W47" s="187" t="s">
        <v>16</v>
      </c>
      <c r="X47" s="187"/>
      <c r="Y47" s="1" t="s">
        <v>313</v>
      </c>
      <c r="Z47" s="14">
        <f>(N45+N47)-N72-N121</f>
        <v>55889.360000014305</v>
      </c>
      <c r="AA47" s="14">
        <f>Q47-Q72</f>
        <v>0</v>
      </c>
      <c r="AB47" s="14">
        <f>T47-T72</f>
        <v>0</v>
      </c>
    </row>
    <row r="48" spans="1:28" ht="12.75" customHeight="1" x14ac:dyDescent="0.2">
      <c r="B48" s="188" t="s">
        <v>4</v>
      </c>
      <c r="C48" s="188"/>
      <c r="D48" s="188"/>
      <c r="E48" s="188"/>
      <c r="F48" s="188"/>
      <c r="G48" s="188"/>
      <c r="H48" s="188"/>
      <c r="I48" s="188"/>
      <c r="J48" s="101"/>
      <c r="K48" s="189"/>
      <c r="L48" s="189"/>
      <c r="M48" s="101"/>
      <c r="N48" s="131"/>
      <c r="O48" s="132"/>
      <c r="P48" s="133"/>
      <c r="Q48" s="131"/>
      <c r="R48" s="132"/>
      <c r="S48" s="133"/>
      <c r="T48" s="131"/>
      <c r="U48" s="132"/>
      <c r="V48" s="133"/>
      <c r="W48" s="190"/>
      <c r="X48" s="190"/>
    </row>
    <row r="49" spans="2:27" ht="12.75" customHeight="1" x14ac:dyDescent="0.2">
      <c r="B49" s="191" t="s">
        <v>118</v>
      </c>
      <c r="C49" s="191"/>
      <c r="D49" s="191"/>
      <c r="E49" s="191"/>
      <c r="F49" s="191"/>
      <c r="G49" s="191"/>
      <c r="H49" s="191"/>
      <c r="I49" s="191"/>
      <c r="J49" s="100" t="s">
        <v>117</v>
      </c>
      <c r="K49" s="160" t="s">
        <v>116</v>
      </c>
      <c r="L49" s="160"/>
      <c r="M49" s="100" t="s">
        <v>0</v>
      </c>
      <c r="N49" s="194"/>
      <c r="O49" s="195"/>
      <c r="P49" s="196"/>
      <c r="Q49" s="194"/>
      <c r="R49" s="195"/>
      <c r="S49" s="196"/>
      <c r="T49" s="194"/>
      <c r="U49" s="195"/>
      <c r="V49" s="196"/>
      <c r="W49" s="147" t="s">
        <v>16</v>
      </c>
      <c r="X49" s="147"/>
      <c r="Z49" s="18">
        <f>N47-N68</f>
        <v>139291204.22999999</v>
      </c>
      <c r="AA49" s="1" t="s">
        <v>276</v>
      </c>
    </row>
    <row r="50" spans="2:27" ht="12.75" customHeight="1" x14ac:dyDescent="0.2">
      <c r="B50" s="141" t="s">
        <v>4</v>
      </c>
      <c r="C50" s="141"/>
      <c r="D50" s="141"/>
      <c r="E50" s="141"/>
      <c r="F50" s="141"/>
      <c r="G50" s="141"/>
      <c r="H50" s="141"/>
      <c r="I50" s="141"/>
      <c r="J50" s="101"/>
      <c r="K50" s="189"/>
      <c r="L50" s="189"/>
      <c r="M50" s="101"/>
      <c r="N50" s="131"/>
      <c r="O50" s="132"/>
      <c r="P50" s="133"/>
      <c r="Q50" s="131"/>
      <c r="R50" s="132"/>
      <c r="S50" s="133"/>
      <c r="T50" s="131"/>
      <c r="U50" s="132"/>
      <c r="V50" s="133"/>
      <c r="W50" s="190"/>
      <c r="X50" s="190"/>
      <c r="Z50" s="15"/>
    </row>
    <row r="51" spans="2:27" ht="28.5" customHeight="1" x14ac:dyDescent="0.25">
      <c r="B51" s="159" t="s">
        <v>115</v>
      </c>
      <c r="C51" s="159"/>
      <c r="D51" s="159"/>
      <c r="E51" s="159"/>
      <c r="F51" s="159"/>
      <c r="G51" s="159"/>
      <c r="H51" s="159"/>
      <c r="I51" s="159"/>
      <c r="J51" s="100" t="s">
        <v>114</v>
      </c>
      <c r="K51" s="160" t="s">
        <v>111</v>
      </c>
      <c r="L51" s="160"/>
      <c r="M51" s="110" t="s">
        <v>0</v>
      </c>
      <c r="N51" s="198">
        <f>N52+N53</f>
        <v>139291204.22999999</v>
      </c>
      <c r="O51" s="198"/>
      <c r="P51" s="198"/>
      <c r="Q51" s="198">
        <f>Q52+Q53</f>
        <v>136223590.5</v>
      </c>
      <c r="R51" s="198"/>
      <c r="S51" s="198"/>
      <c r="T51" s="198">
        <f>T52+T53</f>
        <v>133100975.92</v>
      </c>
      <c r="U51" s="198"/>
      <c r="V51" s="198"/>
      <c r="W51" s="147" t="s">
        <v>16</v>
      </c>
      <c r="X51" s="147"/>
    </row>
    <row r="52" spans="2:27" ht="48.75" customHeight="1" x14ac:dyDescent="0.2">
      <c r="B52" s="197" t="s">
        <v>237</v>
      </c>
      <c r="C52" s="197"/>
      <c r="D52" s="197"/>
      <c r="E52" s="197"/>
      <c r="F52" s="197"/>
      <c r="G52" s="197"/>
      <c r="H52" s="197"/>
      <c r="I52" s="197"/>
      <c r="J52" s="100" t="s">
        <v>113</v>
      </c>
      <c r="K52" s="160" t="s">
        <v>111</v>
      </c>
      <c r="L52" s="160"/>
      <c r="M52" s="100" t="s">
        <v>0</v>
      </c>
      <c r="N52" s="194">
        <v>139291204.22999999</v>
      </c>
      <c r="O52" s="195"/>
      <c r="P52" s="196"/>
      <c r="Q52" s="194">
        <v>136223590.5</v>
      </c>
      <c r="R52" s="195"/>
      <c r="S52" s="196"/>
      <c r="T52" s="194">
        <v>133100975.92</v>
      </c>
      <c r="U52" s="195"/>
      <c r="V52" s="196"/>
      <c r="W52" s="147" t="s">
        <v>16</v>
      </c>
      <c r="X52" s="147"/>
    </row>
    <row r="53" spans="2:27" ht="24.75" customHeight="1" x14ac:dyDescent="0.2">
      <c r="B53" s="197" t="s">
        <v>112</v>
      </c>
      <c r="C53" s="197"/>
      <c r="D53" s="197"/>
      <c r="E53" s="197"/>
      <c r="F53" s="197"/>
      <c r="G53" s="197"/>
      <c r="H53" s="197"/>
      <c r="I53" s="197"/>
      <c r="J53" s="100">
        <v>1230</v>
      </c>
      <c r="K53" s="160" t="s">
        <v>111</v>
      </c>
      <c r="L53" s="160"/>
      <c r="M53" s="100" t="s">
        <v>0</v>
      </c>
      <c r="N53" s="134"/>
      <c r="O53" s="135"/>
      <c r="P53" s="136"/>
      <c r="Q53" s="134"/>
      <c r="R53" s="135"/>
      <c r="S53" s="136"/>
      <c r="T53" s="134"/>
      <c r="U53" s="135"/>
      <c r="V53" s="136"/>
      <c r="W53" s="147" t="s">
        <v>16</v>
      </c>
      <c r="X53" s="147"/>
    </row>
    <row r="54" spans="2:27" ht="28.5" customHeight="1" x14ac:dyDescent="0.25">
      <c r="B54" s="159" t="s">
        <v>110</v>
      </c>
      <c r="C54" s="159"/>
      <c r="D54" s="159"/>
      <c r="E54" s="159"/>
      <c r="F54" s="159"/>
      <c r="G54" s="159"/>
      <c r="H54" s="159"/>
      <c r="I54" s="159"/>
      <c r="J54" s="100" t="s">
        <v>109</v>
      </c>
      <c r="K54" s="160" t="s">
        <v>107</v>
      </c>
      <c r="L54" s="160"/>
      <c r="M54" s="100" t="s">
        <v>0</v>
      </c>
      <c r="N54" s="134">
        <f>N56</f>
        <v>0</v>
      </c>
      <c r="O54" s="135"/>
      <c r="P54" s="136"/>
      <c r="Q54" s="128" t="s">
        <v>16</v>
      </c>
      <c r="R54" s="129"/>
      <c r="S54" s="130"/>
      <c r="T54" s="128" t="s">
        <v>16</v>
      </c>
      <c r="U54" s="129"/>
      <c r="V54" s="130"/>
      <c r="W54" s="147" t="s">
        <v>16</v>
      </c>
      <c r="X54" s="147"/>
    </row>
    <row r="55" spans="2:27" ht="12.75" customHeight="1" x14ac:dyDescent="0.2">
      <c r="B55" s="188" t="s">
        <v>4</v>
      </c>
      <c r="C55" s="188"/>
      <c r="D55" s="188"/>
      <c r="E55" s="188"/>
      <c r="F55" s="188"/>
      <c r="G55" s="188"/>
      <c r="H55" s="188"/>
      <c r="I55" s="188"/>
      <c r="J55" s="101"/>
      <c r="K55" s="189"/>
      <c r="L55" s="189"/>
      <c r="M55" s="101"/>
      <c r="N55" s="199"/>
      <c r="O55" s="200"/>
      <c r="P55" s="201"/>
      <c r="Q55" s="131"/>
      <c r="R55" s="132"/>
      <c r="S55" s="133"/>
      <c r="T55" s="131"/>
      <c r="U55" s="132"/>
      <c r="V55" s="133"/>
      <c r="W55" s="190"/>
      <c r="X55" s="190"/>
    </row>
    <row r="56" spans="2:27" ht="12.75" customHeight="1" x14ac:dyDescent="0.2">
      <c r="B56" s="191" t="s">
        <v>248</v>
      </c>
      <c r="C56" s="191"/>
      <c r="D56" s="191"/>
      <c r="E56" s="191"/>
      <c r="F56" s="191"/>
      <c r="G56" s="191"/>
      <c r="H56" s="191"/>
      <c r="I56" s="191"/>
      <c r="J56" s="100" t="s">
        <v>108</v>
      </c>
      <c r="K56" s="160" t="s">
        <v>107</v>
      </c>
      <c r="L56" s="160"/>
      <c r="M56" s="100" t="s">
        <v>0</v>
      </c>
      <c r="N56" s="194"/>
      <c r="O56" s="195"/>
      <c r="P56" s="196"/>
      <c r="Q56" s="137" t="s">
        <v>16</v>
      </c>
      <c r="R56" s="138"/>
      <c r="S56" s="139"/>
      <c r="T56" s="137" t="s">
        <v>16</v>
      </c>
      <c r="U56" s="138"/>
      <c r="V56" s="139"/>
      <c r="W56" s="147" t="s">
        <v>16</v>
      </c>
      <c r="X56" s="147"/>
    </row>
    <row r="57" spans="2:27" ht="15" customHeight="1" x14ac:dyDescent="0.25">
      <c r="B57" s="159" t="s">
        <v>106</v>
      </c>
      <c r="C57" s="159"/>
      <c r="D57" s="159"/>
      <c r="E57" s="159"/>
      <c r="F57" s="159"/>
      <c r="G57" s="159"/>
      <c r="H57" s="159"/>
      <c r="I57" s="159"/>
      <c r="J57" s="100" t="s">
        <v>105</v>
      </c>
      <c r="K57" s="160" t="s">
        <v>101</v>
      </c>
      <c r="L57" s="160"/>
      <c r="M57" s="100" t="s">
        <v>0</v>
      </c>
      <c r="N57" s="134">
        <f>N59+N61</f>
        <v>0</v>
      </c>
      <c r="O57" s="135"/>
      <c r="P57" s="136"/>
      <c r="Q57" s="134">
        <f t="shared" ref="Q57" si="0">Q59</f>
        <v>0</v>
      </c>
      <c r="R57" s="135"/>
      <c r="S57" s="136"/>
      <c r="T57" s="134">
        <f t="shared" ref="T57" si="1">T59</f>
        <v>0</v>
      </c>
      <c r="U57" s="135"/>
      <c r="V57" s="136"/>
      <c r="W57" s="147" t="s">
        <v>16</v>
      </c>
      <c r="X57" s="147"/>
    </row>
    <row r="58" spans="2:27" ht="12.75" customHeight="1" x14ac:dyDescent="0.2">
      <c r="B58" s="188" t="s">
        <v>4</v>
      </c>
      <c r="C58" s="188"/>
      <c r="D58" s="188"/>
      <c r="E58" s="188"/>
      <c r="F58" s="188"/>
      <c r="G58" s="188"/>
      <c r="H58" s="188"/>
      <c r="I58" s="188"/>
      <c r="J58" s="101"/>
      <c r="K58" s="189"/>
      <c r="L58" s="189"/>
      <c r="M58" s="101"/>
      <c r="N58" s="131"/>
      <c r="O58" s="132"/>
      <c r="P58" s="133"/>
      <c r="Q58" s="131"/>
      <c r="R58" s="132"/>
      <c r="S58" s="133"/>
      <c r="T58" s="131"/>
      <c r="U58" s="132"/>
      <c r="V58" s="133"/>
      <c r="W58" s="190"/>
      <c r="X58" s="190"/>
    </row>
    <row r="59" spans="2:27" ht="12.75" customHeight="1" x14ac:dyDescent="0.2">
      <c r="B59" s="191" t="s">
        <v>98</v>
      </c>
      <c r="C59" s="191"/>
      <c r="D59" s="191"/>
      <c r="E59" s="191"/>
      <c r="F59" s="191"/>
      <c r="G59" s="191"/>
      <c r="H59" s="191"/>
      <c r="I59" s="191"/>
      <c r="J59" s="100" t="s">
        <v>104</v>
      </c>
      <c r="K59" s="160" t="s">
        <v>101</v>
      </c>
      <c r="L59" s="160"/>
      <c r="M59" s="100" t="s">
        <v>0</v>
      </c>
      <c r="N59" s="194"/>
      <c r="O59" s="195"/>
      <c r="P59" s="196"/>
      <c r="Q59" s="194"/>
      <c r="R59" s="195"/>
      <c r="S59" s="196"/>
      <c r="T59" s="194"/>
      <c r="U59" s="195"/>
      <c r="V59" s="196"/>
      <c r="W59" s="147" t="s">
        <v>16</v>
      </c>
      <c r="X59" s="147"/>
    </row>
    <row r="60" spans="2:27" ht="12.75" hidden="1" customHeight="1" x14ac:dyDescent="0.2">
      <c r="B60" s="191" t="s">
        <v>97</v>
      </c>
      <c r="C60" s="191"/>
      <c r="D60" s="191"/>
      <c r="E60" s="191"/>
      <c r="F60" s="191"/>
      <c r="G60" s="191"/>
      <c r="H60" s="191"/>
      <c r="I60" s="191"/>
      <c r="J60" s="100" t="s">
        <v>102</v>
      </c>
      <c r="K60" s="160" t="s">
        <v>101</v>
      </c>
      <c r="L60" s="160"/>
      <c r="M60" s="100" t="s">
        <v>0</v>
      </c>
      <c r="N60" s="128"/>
      <c r="O60" s="129"/>
      <c r="P60" s="130"/>
      <c r="Q60" s="128"/>
      <c r="R60" s="129"/>
      <c r="S60" s="130"/>
      <c r="T60" s="128"/>
      <c r="U60" s="129"/>
      <c r="V60" s="130"/>
      <c r="W60" s="147" t="s">
        <v>16</v>
      </c>
      <c r="X60" s="147"/>
    </row>
    <row r="61" spans="2:27" ht="12.75" customHeight="1" x14ac:dyDescent="0.2">
      <c r="B61" s="191" t="s">
        <v>103</v>
      </c>
      <c r="C61" s="191"/>
      <c r="D61" s="191"/>
      <c r="E61" s="191"/>
      <c r="F61" s="191"/>
      <c r="G61" s="191"/>
      <c r="H61" s="191"/>
      <c r="I61" s="191"/>
      <c r="J61" s="100">
        <v>1430</v>
      </c>
      <c r="K61" s="160" t="s">
        <v>101</v>
      </c>
      <c r="L61" s="160"/>
      <c r="M61" s="100" t="s">
        <v>0</v>
      </c>
      <c r="N61" s="134"/>
      <c r="O61" s="135"/>
      <c r="P61" s="136"/>
      <c r="Q61" s="128"/>
      <c r="R61" s="129"/>
      <c r="S61" s="130"/>
      <c r="T61" s="128"/>
      <c r="U61" s="129"/>
      <c r="V61" s="130"/>
      <c r="W61" s="147" t="s">
        <v>16</v>
      </c>
      <c r="X61" s="147"/>
    </row>
    <row r="62" spans="2:27" ht="15" customHeight="1" x14ac:dyDescent="0.25">
      <c r="B62" s="159" t="s">
        <v>100</v>
      </c>
      <c r="C62" s="159"/>
      <c r="D62" s="159"/>
      <c r="E62" s="159"/>
      <c r="F62" s="159"/>
      <c r="G62" s="159"/>
      <c r="H62" s="159"/>
      <c r="I62" s="159"/>
      <c r="J62" s="100" t="s">
        <v>99</v>
      </c>
      <c r="K62" s="160" t="s">
        <v>9</v>
      </c>
      <c r="L62" s="160"/>
      <c r="M62" s="100" t="s">
        <v>0</v>
      </c>
      <c r="N62" s="134"/>
      <c r="O62" s="135"/>
      <c r="P62" s="136"/>
      <c r="Q62" s="128"/>
      <c r="R62" s="129"/>
      <c r="S62" s="130"/>
      <c r="T62" s="128"/>
      <c r="U62" s="129"/>
      <c r="V62" s="130"/>
      <c r="W62" s="147" t="s">
        <v>16</v>
      </c>
      <c r="X62" s="147"/>
    </row>
    <row r="63" spans="2:27" ht="12.75" customHeight="1" x14ac:dyDescent="0.2">
      <c r="B63" s="188" t="s">
        <v>4</v>
      </c>
      <c r="C63" s="188"/>
      <c r="D63" s="188"/>
      <c r="E63" s="188"/>
      <c r="F63" s="188"/>
      <c r="G63" s="188"/>
      <c r="H63" s="188"/>
      <c r="I63" s="188"/>
      <c r="J63" s="101"/>
      <c r="K63" s="189"/>
      <c r="L63" s="189"/>
      <c r="M63" s="101"/>
      <c r="N63" s="204"/>
      <c r="O63" s="204"/>
      <c r="P63" s="204"/>
      <c r="Q63" s="204"/>
      <c r="R63" s="204"/>
      <c r="S63" s="204"/>
      <c r="T63" s="204"/>
      <c r="U63" s="204"/>
      <c r="V63" s="204"/>
      <c r="W63" s="190"/>
      <c r="X63" s="190"/>
    </row>
    <row r="64" spans="2:27" ht="12.75" customHeight="1" x14ac:dyDescent="0.2">
      <c r="B64" s="191"/>
      <c r="C64" s="191"/>
      <c r="D64" s="191"/>
      <c r="E64" s="191"/>
      <c r="F64" s="191"/>
      <c r="G64" s="191"/>
      <c r="H64" s="191"/>
      <c r="I64" s="191"/>
      <c r="J64" s="100"/>
      <c r="K64" s="160"/>
      <c r="L64" s="160"/>
      <c r="M64" s="100"/>
      <c r="N64" s="202"/>
      <c r="O64" s="202"/>
      <c r="P64" s="202"/>
      <c r="Q64" s="202"/>
      <c r="R64" s="202"/>
      <c r="S64" s="202"/>
      <c r="T64" s="202"/>
      <c r="U64" s="202"/>
      <c r="V64" s="202"/>
      <c r="W64" s="203"/>
      <c r="X64" s="203"/>
    </row>
    <row r="65" spans="2:24" ht="15" customHeight="1" x14ac:dyDescent="0.25">
      <c r="B65" s="159" t="s">
        <v>96</v>
      </c>
      <c r="C65" s="159"/>
      <c r="D65" s="159"/>
      <c r="E65" s="159"/>
      <c r="F65" s="159"/>
      <c r="G65" s="159"/>
      <c r="H65" s="159"/>
      <c r="I65" s="159"/>
      <c r="J65" s="100">
        <v>1900</v>
      </c>
      <c r="K65" s="160">
        <v>440</v>
      </c>
      <c r="L65" s="160"/>
      <c r="M65" s="100" t="s">
        <v>0</v>
      </c>
      <c r="N65" s="196">
        <f>N67</f>
        <v>0</v>
      </c>
      <c r="O65" s="196"/>
      <c r="P65" s="196"/>
      <c r="Q65" s="139" t="s">
        <v>16</v>
      </c>
      <c r="R65" s="139"/>
      <c r="S65" s="139"/>
      <c r="T65" s="139" t="s">
        <v>16</v>
      </c>
      <c r="U65" s="139"/>
      <c r="V65" s="139"/>
      <c r="W65" s="147" t="s">
        <v>16</v>
      </c>
      <c r="X65" s="147"/>
    </row>
    <row r="66" spans="2:24" ht="12.75" customHeight="1" x14ac:dyDescent="0.2">
      <c r="B66" s="188" t="s">
        <v>4</v>
      </c>
      <c r="C66" s="188"/>
      <c r="D66" s="188"/>
      <c r="E66" s="188"/>
      <c r="F66" s="188"/>
      <c r="G66" s="188"/>
      <c r="H66" s="188"/>
      <c r="I66" s="188"/>
      <c r="J66" s="101"/>
      <c r="K66" s="189"/>
      <c r="L66" s="189"/>
      <c r="M66" s="101"/>
      <c r="N66" s="204"/>
      <c r="O66" s="204"/>
      <c r="P66" s="204"/>
      <c r="Q66" s="204"/>
      <c r="R66" s="204"/>
      <c r="S66" s="204"/>
      <c r="T66" s="204"/>
      <c r="U66" s="204"/>
      <c r="V66" s="204"/>
      <c r="W66" s="190"/>
      <c r="X66" s="190"/>
    </row>
    <row r="67" spans="2:24" ht="12.75" customHeight="1" x14ac:dyDescent="0.2">
      <c r="B67" s="191" t="s">
        <v>103</v>
      </c>
      <c r="C67" s="191"/>
      <c r="D67" s="191"/>
      <c r="E67" s="191"/>
      <c r="F67" s="191"/>
      <c r="G67" s="191"/>
      <c r="H67" s="191"/>
      <c r="I67" s="191"/>
      <c r="J67" s="100">
        <v>1910</v>
      </c>
      <c r="K67" s="160">
        <v>440</v>
      </c>
      <c r="L67" s="160"/>
      <c r="M67" s="100" t="s">
        <v>0</v>
      </c>
      <c r="N67" s="205"/>
      <c r="O67" s="205"/>
      <c r="P67" s="205"/>
      <c r="Q67" s="139" t="s">
        <v>16</v>
      </c>
      <c r="R67" s="139"/>
      <c r="S67" s="139"/>
      <c r="T67" s="139" t="s">
        <v>16</v>
      </c>
      <c r="U67" s="139"/>
      <c r="V67" s="139"/>
      <c r="W67" s="147" t="s">
        <v>16</v>
      </c>
      <c r="X67" s="147"/>
    </row>
    <row r="68" spans="2:24" ht="15" customHeight="1" x14ac:dyDescent="0.25">
      <c r="B68" s="159" t="s">
        <v>95</v>
      </c>
      <c r="C68" s="159"/>
      <c r="D68" s="159"/>
      <c r="E68" s="159"/>
      <c r="F68" s="159"/>
      <c r="G68" s="159"/>
      <c r="H68" s="159"/>
      <c r="I68" s="159"/>
      <c r="J68" s="100" t="s">
        <v>94</v>
      </c>
      <c r="K68" s="160"/>
      <c r="L68" s="160"/>
      <c r="M68" s="100" t="s">
        <v>0</v>
      </c>
      <c r="N68" s="196">
        <f>N70</f>
        <v>0</v>
      </c>
      <c r="O68" s="139"/>
      <c r="P68" s="139"/>
      <c r="Q68" s="139" t="s">
        <v>16</v>
      </c>
      <c r="R68" s="139"/>
      <c r="S68" s="139"/>
      <c r="T68" s="139" t="s">
        <v>16</v>
      </c>
      <c r="U68" s="139"/>
      <c r="V68" s="139"/>
      <c r="W68" s="147" t="s">
        <v>16</v>
      </c>
      <c r="X68" s="147"/>
    </row>
    <row r="69" spans="2:24" ht="12.75" customHeight="1" x14ac:dyDescent="0.2">
      <c r="B69" s="188" t="s">
        <v>23</v>
      </c>
      <c r="C69" s="188"/>
      <c r="D69" s="188"/>
      <c r="E69" s="188"/>
      <c r="F69" s="188"/>
      <c r="G69" s="188"/>
      <c r="H69" s="188"/>
      <c r="I69" s="188"/>
      <c r="J69" s="101"/>
      <c r="K69" s="189"/>
      <c r="L69" s="189"/>
      <c r="M69" s="101"/>
      <c r="N69" s="204"/>
      <c r="O69" s="204"/>
      <c r="P69" s="204"/>
      <c r="Q69" s="204"/>
      <c r="R69" s="204"/>
      <c r="S69" s="204"/>
      <c r="T69" s="204"/>
      <c r="U69" s="204"/>
      <c r="V69" s="204"/>
      <c r="W69" s="190"/>
      <c r="X69" s="190"/>
    </row>
    <row r="70" spans="2:24" ht="24.75" customHeight="1" x14ac:dyDescent="0.2">
      <c r="B70" s="191" t="s">
        <v>93</v>
      </c>
      <c r="C70" s="191"/>
      <c r="D70" s="191"/>
      <c r="E70" s="191"/>
      <c r="F70" s="191"/>
      <c r="G70" s="191"/>
      <c r="H70" s="191"/>
      <c r="I70" s="191"/>
      <c r="J70" s="100" t="s">
        <v>92</v>
      </c>
      <c r="K70" s="160" t="s">
        <v>91</v>
      </c>
      <c r="L70" s="160"/>
      <c r="M70" s="100" t="s">
        <v>0</v>
      </c>
      <c r="N70" s="196"/>
      <c r="O70" s="196"/>
      <c r="P70" s="196"/>
      <c r="Q70" s="139" t="s">
        <v>16</v>
      </c>
      <c r="R70" s="139"/>
      <c r="S70" s="139"/>
      <c r="T70" s="139" t="s">
        <v>16</v>
      </c>
      <c r="U70" s="139"/>
      <c r="V70" s="139"/>
      <c r="W70" s="147" t="s">
        <v>0</v>
      </c>
      <c r="X70" s="147"/>
    </row>
    <row r="71" spans="2:24" ht="12.75" customHeight="1" x14ac:dyDescent="0.2">
      <c r="B71" s="191"/>
      <c r="C71" s="191"/>
      <c r="D71" s="191"/>
      <c r="E71" s="191"/>
      <c r="F71" s="191"/>
      <c r="G71" s="191"/>
      <c r="H71" s="191"/>
      <c r="I71" s="191"/>
      <c r="J71" s="100"/>
      <c r="K71" s="160"/>
      <c r="L71" s="160"/>
      <c r="M71" s="100"/>
      <c r="N71" s="202"/>
      <c r="O71" s="202"/>
      <c r="P71" s="202"/>
      <c r="Q71" s="202"/>
      <c r="R71" s="202"/>
      <c r="S71" s="202"/>
      <c r="T71" s="202"/>
      <c r="U71" s="202"/>
      <c r="V71" s="202"/>
      <c r="W71" s="203"/>
      <c r="X71" s="203"/>
    </row>
    <row r="72" spans="2:24" ht="15.75" customHeight="1" x14ac:dyDescent="0.25">
      <c r="B72" s="192" t="s">
        <v>90</v>
      </c>
      <c r="C72" s="192"/>
      <c r="D72" s="192"/>
      <c r="E72" s="192"/>
      <c r="F72" s="192"/>
      <c r="G72" s="192"/>
      <c r="H72" s="192"/>
      <c r="I72" s="192"/>
      <c r="J72" s="102" t="s">
        <v>89</v>
      </c>
      <c r="K72" s="193" t="s">
        <v>0</v>
      </c>
      <c r="L72" s="193"/>
      <c r="M72" s="102" t="s">
        <v>0</v>
      </c>
      <c r="N72" s="125">
        <f>N74+N96+N105+N89</f>
        <v>139844129.51999998</v>
      </c>
      <c r="O72" s="126"/>
      <c r="P72" s="127"/>
      <c r="Q72" s="125">
        <f>Q74+Q96+Q105</f>
        <v>136223590.5</v>
      </c>
      <c r="R72" s="126"/>
      <c r="S72" s="127"/>
      <c r="T72" s="125">
        <f>T74+T96+T105</f>
        <v>133100975.91999997</v>
      </c>
      <c r="U72" s="126"/>
      <c r="V72" s="127"/>
      <c r="W72" s="187"/>
      <c r="X72" s="187"/>
    </row>
    <row r="73" spans="2:24" ht="12.75" customHeight="1" x14ac:dyDescent="0.2">
      <c r="B73" s="188" t="s">
        <v>4</v>
      </c>
      <c r="C73" s="188"/>
      <c r="D73" s="188"/>
      <c r="E73" s="188"/>
      <c r="F73" s="188"/>
      <c r="G73" s="188"/>
      <c r="H73" s="188"/>
      <c r="I73" s="188"/>
      <c r="J73" s="101"/>
      <c r="K73" s="189"/>
      <c r="L73" s="189"/>
      <c r="M73" s="101"/>
      <c r="N73" s="131"/>
      <c r="O73" s="132"/>
      <c r="P73" s="133"/>
      <c r="Q73" s="131"/>
      <c r="R73" s="132"/>
      <c r="S73" s="133"/>
      <c r="T73" s="131"/>
      <c r="U73" s="132"/>
      <c r="V73" s="133"/>
      <c r="W73" s="190"/>
      <c r="X73" s="190"/>
    </row>
    <row r="74" spans="2:24" ht="15" customHeight="1" x14ac:dyDescent="0.25">
      <c r="B74" s="206" t="s">
        <v>88</v>
      </c>
      <c r="C74" s="206"/>
      <c r="D74" s="206"/>
      <c r="E74" s="206"/>
      <c r="F74" s="206"/>
      <c r="G74" s="206"/>
      <c r="H74" s="206"/>
      <c r="I74" s="206"/>
      <c r="J74" s="100" t="s">
        <v>87</v>
      </c>
      <c r="K74" s="160" t="s">
        <v>0</v>
      </c>
      <c r="L74" s="160"/>
      <c r="M74" s="100" t="s">
        <v>0</v>
      </c>
      <c r="N74" s="194">
        <f>N76+N77+N79+N78</f>
        <v>112121572.25999999</v>
      </c>
      <c r="O74" s="195"/>
      <c r="P74" s="196"/>
      <c r="Q74" s="194">
        <f>Q76+Q77+Q79</f>
        <v>113965743.69999999</v>
      </c>
      <c r="R74" s="195"/>
      <c r="S74" s="196"/>
      <c r="T74" s="194">
        <f t="shared" ref="T74" si="2">T76+T77+T79</f>
        <v>112055011.89999998</v>
      </c>
      <c r="U74" s="195"/>
      <c r="V74" s="196"/>
      <c r="W74" s="147" t="s">
        <v>0</v>
      </c>
      <c r="X74" s="147"/>
    </row>
    <row r="75" spans="2:24" ht="12.75" customHeight="1" x14ac:dyDescent="0.2">
      <c r="B75" s="207" t="s">
        <v>4</v>
      </c>
      <c r="C75" s="207"/>
      <c r="D75" s="207"/>
      <c r="E75" s="207"/>
      <c r="F75" s="207"/>
      <c r="G75" s="207"/>
      <c r="H75" s="207"/>
      <c r="I75" s="207"/>
      <c r="J75" s="101"/>
      <c r="K75" s="189"/>
      <c r="L75" s="189"/>
      <c r="M75" s="101"/>
      <c r="N75" s="131"/>
      <c r="O75" s="132"/>
      <c r="P75" s="133"/>
      <c r="Q75" s="131"/>
      <c r="R75" s="132"/>
      <c r="S75" s="133"/>
      <c r="T75" s="131"/>
      <c r="U75" s="132"/>
      <c r="V75" s="133"/>
      <c r="W75" s="190"/>
      <c r="X75" s="190"/>
    </row>
    <row r="76" spans="2:24" ht="12.75" customHeight="1" x14ac:dyDescent="0.2">
      <c r="B76" s="208" t="s">
        <v>76</v>
      </c>
      <c r="C76" s="208"/>
      <c r="D76" s="208"/>
      <c r="E76" s="208"/>
      <c r="F76" s="208"/>
      <c r="G76" s="208"/>
      <c r="H76" s="208"/>
      <c r="I76" s="208"/>
      <c r="J76" s="100" t="s">
        <v>86</v>
      </c>
      <c r="K76" s="160" t="s">
        <v>85</v>
      </c>
      <c r="L76" s="160"/>
      <c r="M76" s="100" t="s">
        <v>0</v>
      </c>
      <c r="N76" s="194">
        <v>85989552.61999999</v>
      </c>
      <c r="O76" s="195"/>
      <c r="P76" s="196"/>
      <c r="Q76" s="194">
        <v>87531293.169999987</v>
      </c>
      <c r="R76" s="195"/>
      <c r="S76" s="196"/>
      <c r="T76" s="194">
        <v>86063757.219999984</v>
      </c>
      <c r="U76" s="195"/>
      <c r="V76" s="196"/>
      <c r="W76" s="147" t="s">
        <v>0</v>
      </c>
      <c r="X76" s="147"/>
    </row>
    <row r="77" spans="2:24" ht="16.5" customHeight="1" x14ac:dyDescent="0.2">
      <c r="B77" s="208" t="s">
        <v>84</v>
      </c>
      <c r="C77" s="208"/>
      <c r="D77" s="208"/>
      <c r="E77" s="208"/>
      <c r="F77" s="208"/>
      <c r="G77" s="208"/>
      <c r="H77" s="208"/>
      <c r="I77" s="208"/>
      <c r="J77" s="100" t="s">
        <v>83</v>
      </c>
      <c r="K77" s="160" t="s">
        <v>82</v>
      </c>
      <c r="L77" s="160"/>
      <c r="M77" s="100" t="s">
        <v>0</v>
      </c>
      <c r="N77" s="194"/>
      <c r="O77" s="195"/>
      <c r="P77" s="196"/>
      <c r="Q77" s="194"/>
      <c r="R77" s="195"/>
      <c r="S77" s="196"/>
      <c r="T77" s="194"/>
      <c r="U77" s="195"/>
      <c r="V77" s="196"/>
      <c r="W77" s="147" t="s">
        <v>0</v>
      </c>
      <c r="X77" s="147"/>
    </row>
    <row r="78" spans="2:24" ht="24.75" customHeight="1" x14ac:dyDescent="0.2">
      <c r="B78" s="208" t="s">
        <v>81</v>
      </c>
      <c r="C78" s="208"/>
      <c r="D78" s="208"/>
      <c r="E78" s="208"/>
      <c r="F78" s="208"/>
      <c r="G78" s="208"/>
      <c r="H78" s="208"/>
      <c r="I78" s="208"/>
      <c r="J78" s="100" t="s">
        <v>80</v>
      </c>
      <c r="K78" s="160" t="s">
        <v>79</v>
      </c>
      <c r="L78" s="160"/>
      <c r="M78" s="100" t="s">
        <v>0</v>
      </c>
      <c r="N78" s="134"/>
      <c r="O78" s="135"/>
      <c r="P78" s="136"/>
      <c r="Q78" s="128"/>
      <c r="R78" s="129"/>
      <c r="S78" s="130"/>
      <c r="T78" s="128"/>
      <c r="U78" s="129"/>
      <c r="V78" s="130"/>
      <c r="W78" s="147" t="s">
        <v>0</v>
      </c>
      <c r="X78" s="147"/>
    </row>
    <row r="79" spans="2:24" ht="24.75" customHeight="1" x14ac:dyDescent="0.2">
      <c r="B79" s="208" t="s">
        <v>78</v>
      </c>
      <c r="C79" s="208"/>
      <c r="D79" s="208"/>
      <c r="E79" s="208"/>
      <c r="F79" s="208"/>
      <c r="G79" s="208"/>
      <c r="H79" s="208"/>
      <c r="I79" s="208"/>
      <c r="J79" s="100" t="s">
        <v>77</v>
      </c>
      <c r="K79" s="160" t="s">
        <v>72</v>
      </c>
      <c r="L79" s="160"/>
      <c r="M79" s="100" t="s">
        <v>0</v>
      </c>
      <c r="N79" s="194">
        <v>26132019.639999997</v>
      </c>
      <c r="O79" s="195"/>
      <c r="P79" s="196"/>
      <c r="Q79" s="194">
        <v>26434450.530000001</v>
      </c>
      <c r="R79" s="195"/>
      <c r="S79" s="196"/>
      <c r="T79" s="194">
        <v>25991254.68</v>
      </c>
      <c r="U79" s="195"/>
      <c r="V79" s="196"/>
      <c r="W79" s="147" t="s">
        <v>0</v>
      </c>
      <c r="X79" s="147"/>
    </row>
    <row r="80" spans="2:24" ht="12.75" customHeight="1" x14ac:dyDescent="0.2">
      <c r="B80" s="209" t="s">
        <v>4</v>
      </c>
      <c r="C80" s="209"/>
      <c r="D80" s="209"/>
      <c r="E80" s="209"/>
      <c r="F80" s="209"/>
      <c r="G80" s="209"/>
      <c r="H80" s="209"/>
      <c r="I80" s="209"/>
      <c r="J80" s="101"/>
      <c r="K80" s="189"/>
      <c r="L80" s="189"/>
      <c r="M80" s="101"/>
      <c r="N80" s="131"/>
      <c r="O80" s="132"/>
      <c r="P80" s="133"/>
      <c r="Q80" s="131"/>
      <c r="R80" s="132"/>
      <c r="S80" s="133"/>
      <c r="T80" s="131"/>
      <c r="U80" s="132"/>
      <c r="V80" s="133"/>
      <c r="W80" s="190"/>
      <c r="X80" s="190"/>
    </row>
    <row r="81" spans="2:24" ht="12.75" customHeight="1" x14ac:dyDescent="0.2">
      <c r="B81" s="211" t="s">
        <v>238</v>
      </c>
      <c r="C81" s="212"/>
      <c r="D81" s="212"/>
      <c r="E81" s="212"/>
      <c r="F81" s="212"/>
      <c r="G81" s="212"/>
      <c r="H81" s="212"/>
      <c r="I81" s="213"/>
      <c r="J81" s="100" t="s">
        <v>75</v>
      </c>
      <c r="K81" s="160" t="s">
        <v>72</v>
      </c>
      <c r="L81" s="160"/>
      <c r="M81" s="100" t="s">
        <v>0</v>
      </c>
      <c r="N81" s="194">
        <f>N79</f>
        <v>26132019.639999997</v>
      </c>
      <c r="O81" s="138"/>
      <c r="P81" s="139"/>
      <c r="Q81" s="194">
        <f>Q79</f>
        <v>26434450.530000001</v>
      </c>
      <c r="R81" s="138"/>
      <c r="S81" s="139"/>
      <c r="T81" s="194">
        <f>T79</f>
        <v>25991254.68</v>
      </c>
      <c r="U81" s="138"/>
      <c r="V81" s="139"/>
      <c r="W81" s="147" t="s">
        <v>0</v>
      </c>
      <c r="X81" s="147"/>
    </row>
    <row r="82" spans="2:24" ht="12.75" customHeight="1" x14ac:dyDescent="0.2">
      <c r="B82" s="210" t="s">
        <v>74</v>
      </c>
      <c r="C82" s="210"/>
      <c r="D82" s="210"/>
      <c r="E82" s="210"/>
      <c r="F82" s="210"/>
      <c r="G82" s="210"/>
      <c r="H82" s="210"/>
      <c r="I82" s="210"/>
      <c r="J82" s="100" t="s">
        <v>73</v>
      </c>
      <c r="K82" s="160" t="s">
        <v>72</v>
      </c>
      <c r="L82" s="160"/>
      <c r="M82" s="100" t="s">
        <v>0</v>
      </c>
      <c r="N82" s="128" t="s">
        <v>16</v>
      </c>
      <c r="O82" s="129"/>
      <c r="P82" s="130"/>
      <c r="Q82" s="128" t="s">
        <v>16</v>
      </c>
      <c r="R82" s="129"/>
      <c r="S82" s="130"/>
      <c r="T82" s="128" t="s">
        <v>16</v>
      </c>
      <c r="U82" s="129"/>
      <c r="V82" s="130"/>
      <c r="W82" s="147" t="s">
        <v>0</v>
      </c>
      <c r="X82" s="147"/>
    </row>
    <row r="83" spans="2:24" ht="24.75" customHeight="1" x14ac:dyDescent="0.2">
      <c r="B83" s="208" t="s">
        <v>71</v>
      </c>
      <c r="C83" s="208"/>
      <c r="D83" s="208"/>
      <c r="E83" s="208"/>
      <c r="F83" s="208"/>
      <c r="G83" s="208"/>
      <c r="H83" s="208"/>
      <c r="I83" s="208"/>
      <c r="J83" s="100" t="s">
        <v>70</v>
      </c>
      <c r="K83" s="160" t="s">
        <v>69</v>
      </c>
      <c r="L83" s="160"/>
      <c r="M83" s="100" t="s">
        <v>0</v>
      </c>
      <c r="N83" s="128" t="s">
        <v>16</v>
      </c>
      <c r="O83" s="129"/>
      <c r="P83" s="130"/>
      <c r="Q83" s="128" t="s">
        <v>16</v>
      </c>
      <c r="R83" s="129"/>
      <c r="S83" s="130"/>
      <c r="T83" s="128" t="s">
        <v>16</v>
      </c>
      <c r="U83" s="129"/>
      <c r="V83" s="130"/>
      <c r="W83" s="147" t="s">
        <v>0</v>
      </c>
      <c r="X83" s="147"/>
    </row>
    <row r="84" spans="2:24" ht="24.75" customHeight="1" x14ac:dyDescent="0.2">
      <c r="B84" s="208" t="s">
        <v>247</v>
      </c>
      <c r="C84" s="208"/>
      <c r="D84" s="208"/>
      <c r="E84" s="208"/>
      <c r="F84" s="208"/>
      <c r="G84" s="208"/>
      <c r="H84" s="208"/>
      <c r="I84" s="208"/>
      <c r="J84" s="100">
        <v>2160</v>
      </c>
      <c r="K84" s="160">
        <v>133</v>
      </c>
      <c r="L84" s="160"/>
      <c r="M84" s="100" t="s">
        <v>0</v>
      </c>
      <c r="N84" s="128" t="s">
        <v>16</v>
      </c>
      <c r="O84" s="129"/>
      <c r="P84" s="130"/>
      <c r="Q84" s="128" t="s">
        <v>16</v>
      </c>
      <c r="R84" s="129"/>
      <c r="S84" s="130"/>
      <c r="T84" s="128" t="s">
        <v>16</v>
      </c>
      <c r="U84" s="129"/>
      <c r="V84" s="130"/>
      <c r="W84" s="147" t="s">
        <v>0</v>
      </c>
      <c r="X84" s="147"/>
    </row>
    <row r="85" spans="2:24" ht="24.75" customHeight="1" x14ac:dyDescent="0.2">
      <c r="B85" s="208" t="s">
        <v>68</v>
      </c>
      <c r="C85" s="208"/>
      <c r="D85" s="208"/>
      <c r="E85" s="208"/>
      <c r="F85" s="208"/>
      <c r="G85" s="208"/>
      <c r="H85" s="208"/>
      <c r="I85" s="208"/>
      <c r="J85" s="100">
        <v>2170</v>
      </c>
      <c r="K85" s="160" t="s">
        <v>67</v>
      </c>
      <c r="L85" s="160"/>
      <c r="M85" s="100" t="s">
        <v>0</v>
      </c>
      <c r="N85" s="128" t="s">
        <v>16</v>
      </c>
      <c r="O85" s="129"/>
      <c r="P85" s="130"/>
      <c r="Q85" s="128" t="s">
        <v>16</v>
      </c>
      <c r="R85" s="129"/>
      <c r="S85" s="130"/>
      <c r="T85" s="128" t="s">
        <v>16</v>
      </c>
      <c r="U85" s="129"/>
      <c r="V85" s="130"/>
      <c r="W85" s="147" t="s">
        <v>0</v>
      </c>
      <c r="X85" s="147"/>
    </row>
    <row r="86" spans="2:24" ht="24.75" customHeight="1" x14ac:dyDescent="0.2">
      <c r="B86" s="208" t="s">
        <v>66</v>
      </c>
      <c r="C86" s="208"/>
      <c r="D86" s="208"/>
      <c r="E86" s="208"/>
      <c r="F86" s="208"/>
      <c r="G86" s="208"/>
      <c r="H86" s="208"/>
      <c r="I86" s="208"/>
      <c r="J86" s="100">
        <v>2180</v>
      </c>
      <c r="K86" s="160" t="s">
        <v>64</v>
      </c>
      <c r="L86" s="160"/>
      <c r="M86" s="100" t="s">
        <v>0</v>
      </c>
      <c r="N86" s="128" t="s">
        <v>16</v>
      </c>
      <c r="O86" s="129"/>
      <c r="P86" s="130"/>
      <c r="Q86" s="128" t="s">
        <v>16</v>
      </c>
      <c r="R86" s="129"/>
      <c r="S86" s="130"/>
      <c r="T86" s="128" t="s">
        <v>16</v>
      </c>
      <c r="U86" s="129"/>
      <c r="V86" s="130"/>
      <c r="W86" s="147" t="s">
        <v>0</v>
      </c>
      <c r="X86" s="147"/>
    </row>
    <row r="87" spans="2:24" ht="12.75" customHeight="1" x14ac:dyDescent="0.2">
      <c r="B87" s="209" t="s">
        <v>4</v>
      </c>
      <c r="C87" s="209"/>
      <c r="D87" s="209"/>
      <c r="E87" s="209"/>
      <c r="F87" s="209"/>
      <c r="G87" s="209"/>
      <c r="H87" s="209"/>
      <c r="I87" s="209"/>
      <c r="J87" s="101"/>
      <c r="K87" s="189"/>
      <c r="L87" s="189"/>
      <c r="M87" s="101"/>
      <c r="N87" s="131"/>
      <c r="O87" s="132"/>
      <c r="P87" s="133"/>
      <c r="Q87" s="131"/>
      <c r="R87" s="132"/>
      <c r="S87" s="133"/>
      <c r="T87" s="131"/>
      <c r="U87" s="132"/>
      <c r="V87" s="133"/>
      <c r="W87" s="190"/>
      <c r="X87" s="190"/>
    </row>
    <row r="88" spans="2:24" ht="12.75" customHeight="1" x14ac:dyDescent="0.2">
      <c r="B88" s="210" t="s">
        <v>65</v>
      </c>
      <c r="C88" s="210"/>
      <c r="D88" s="210"/>
      <c r="E88" s="210"/>
      <c r="F88" s="210"/>
      <c r="G88" s="210"/>
      <c r="H88" s="210"/>
      <c r="I88" s="210"/>
      <c r="J88" s="100">
        <v>2181</v>
      </c>
      <c r="K88" s="160" t="s">
        <v>64</v>
      </c>
      <c r="L88" s="160"/>
      <c r="M88" s="100" t="s">
        <v>0</v>
      </c>
      <c r="N88" s="137" t="s">
        <v>16</v>
      </c>
      <c r="O88" s="138"/>
      <c r="P88" s="139"/>
      <c r="Q88" s="137" t="s">
        <v>16</v>
      </c>
      <c r="R88" s="138"/>
      <c r="S88" s="139"/>
      <c r="T88" s="137" t="s">
        <v>16</v>
      </c>
      <c r="U88" s="138"/>
      <c r="V88" s="139"/>
      <c r="W88" s="147" t="s">
        <v>0</v>
      </c>
      <c r="X88" s="147"/>
    </row>
    <row r="89" spans="2:24" ht="15" customHeight="1" x14ac:dyDescent="0.25">
      <c r="B89" s="206" t="s">
        <v>63</v>
      </c>
      <c r="C89" s="206"/>
      <c r="D89" s="206"/>
      <c r="E89" s="206"/>
      <c r="F89" s="206"/>
      <c r="G89" s="206"/>
      <c r="H89" s="206"/>
      <c r="I89" s="206"/>
      <c r="J89" s="100" t="s">
        <v>62</v>
      </c>
      <c r="K89" s="160" t="s">
        <v>61</v>
      </c>
      <c r="L89" s="160"/>
      <c r="M89" s="100" t="s">
        <v>0</v>
      </c>
      <c r="N89" s="134">
        <f>N95+N93</f>
        <v>0</v>
      </c>
      <c r="O89" s="135"/>
      <c r="P89" s="136"/>
      <c r="Q89" s="128" t="s">
        <v>16</v>
      </c>
      <c r="R89" s="129"/>
      <c r="S89" s="130"/>
      <c r="T89" s="128" t="s">
        <v>16</v>
      </c>
      <c r="U89" s="129"/>
      <c r="V89" s="130"/>
      <c r="W89" s="147" t="s">
        <v>0</v>
      </c>
      <c r="X89" s="147"/>
    </row>
    <row r="90" spans="2:24" ht="12.75" customHeight="1" x14ac:dyDescent="0.2">
      <c r="B90" s="207" t="s">
        <v>4</v>
      </c>
      <c r="C90" s="207"/>
      <c r="D90" s="207"/>
      <c r="E90" s="207"/>
      <c r="F90" s="207"/>
      <c r="G90" s="207"/>
      <c r="H90" s="207"/>
      <c r="I90" s="207"/>
      <c r="J90" s="101"/>
      <c r="K90" s="189"/>
      <c r="L90" s="189"/>
      <c r="M90" s="101"/>
      <c r="N90" s="131"/>
      <c r="O90" s="132"/>
      <c r="P90" s="133"/>
      <c r="Q90" s="131"/>
      <c r="R90" s="132"/>
      <c r="S90" s="133"/>
      <c r="T90" s="131"/>
      <c r="U90" s="132"/>
      <c r="V90" s="133"/>
      <c r="W90" s="190"/>
      <c r="X90" s="190"/>
    </row>
    <row r="91" spans="2:24" ht="24.75" customHeight="1" x14ac:dyDescent="0.2">
      <c r="B91" s="208" t="s">
        <v>60</v>
      </c>
      <c r="C91" s="208"/>
      <c r="D91" s="208"/>
      <c r="E91" s="208"/>
      <c r="F91" s="208"/>
      <c r="G91" s="208"/>
      <c r="H91" s="208"/>
      <c r="I91" s="208"/>
      <c r="J91" s="100" t="s">
        <v>59</v>
      </c>
      <c r="K91" s="160" t="s">
        <v>58</v>
      </c>
      <c r="L91" s="160"/>
      <c r="M91" s="100" t="s">
        <v>0</v>
      </c>
      <c r="N91" s="137" t="s">
        <v>16</v>
      </c>
      <c r="O91" s="138"/>
      <c r="P91" s="139"/>
      <c r="Q91" s="137" t="s">
        <v>16</v>
      </c>
      <c r="R91" s="138"/>
      <c r="S91" s="139"/>
      <c r="T91" s="137" t="s">
        <v>16</v>
      </c>
      <c r="U91" s="138"/>
      <c r="V91" s="139"/>
      <c r="W91" s="147" t="s">
        <v>0</v>
      </c>
      <c r="X91" s="147"/>
    </row>
    <row r="92" spans="2:24" ht="12.75" customHeight="1" x14ac:dyDescent="0.2">
      <c r="B92" s="209" t="s">
        <v>23</v>
      </c>
      <c r="C92" s="209"/>
      <c r="D92" s="209"/>
      <c r="E92" s="209"/>
      <c r="F92" s="209"/>
      <c r="G92" s="209"/>
      <c r="H92" s="209"/>
      <c r="I92" s="209"/>
      <c r="J92" s="101"/>
      <c r="K92" s="189"/>
      <c r="L92" s="189"/>
      <c r="M92" s="101"/>
      <c r="N92" s="131"/>
      <c r="O92" s="132"/>
      <c r="P92" s="133"/>
      <c r="Q92" s="131"/>
      <c r="R92" s="132"/>
      <c r="S92" s="133"/>
      <c r="T92" s="131"/>
      <c r="U92" s="132"/>
      <c r="V92" s="133"/>
      <c r="W92" s="190"/>
      <c r="X92" s="190"/>
    </row>
    <row r="93" spans="2:24" ht="24.75" customHeight="1" x14ac:dyDescent="0.2">
      <c r="B93" s="210" t="s">
        <v>57</v>
      </c>
      <c r="C93" s="210"/>
      <c r="D93" s="210"/>
      <c r="E93" s="210"/>
      <c r="F93" s="210"/>
      <c r="G93" s="210"/>
      <c r="H93" s="210"/>
      <c r="I93" s="210"/>
      <c r="J93" s="100" t="s">
        <v>56</v>
      </c>
      <c r="K93" s="160" t="s">
        <v>55</v>
      </c>
      <c r="L93" s="160"/>
      <c r="M93" s="100" t="s">
        <v>0</v>
      </c>
      <c r="N93" s="194"/>
      <c r="O93" s="195"/>
      <c r="P93" s="196"/>
      <c r="Q93" s="137" t="s">
        <v>16</v>
      </c>
      <c r="R93" s="138"/>
      <c r="S93" s="139"/>
      <c r="T93" s="137" t="s">
        <v>16</v>
      </c>
      <c r="U93" s="138"/>
      <c r="V93" s="139"/>
      <c r="W93" s="147" t="s">
        <v>0</v>
      </c>
      <c r="X93" s="147"/>
    </row>
    <row r="94" spans="2:24" ht="36.75" customHeight="1" x14ac:dyDescent="0.2">
      <c r="B94" s="208" t="s">
        <v>54</v>
      </c>
      <c r="C94" s="208"/>
      <c r="D94" s="208"/>
      <c r="E94" s="208"/>
      <c r="F94" s="208"/>
      <c r="G94" s="208"/>
      <c r="H94" s="208"/>
      <c r="I94" s="208"/>
      <c r="J94" s="103">
        <v>2220</v>
      </c>
      <c r="K94" s="160" t="s">
        <v>53</v>
      </c>
      <c r="L94" s="160"/>
      <c r="M94" s="100" t="s">
        <v>0</v>
      </c>
      <c r="N94" s="128" t="s">
        <v>16</v>
      </c>
      <c r="O94" s="129"/>
      <c r="P94" s="130"/>
      <c r="Q94" s="128" t="s">
        <v>16</v>
      </c>
      <c r="R94" s="129"/>
      <c r="S94" s="130"/>
      <c r="T94" s="128" t="s">
        <v>16</v>
      </c>
      <c r="U94" s="129"/>
      <c r="V94" s="130"/>
      <c r="W94" s="147" t="s">
        <v>0</v>
      </c>
      <c r="X94" s="147"/>
    </row>
    <row r="95" spans="2:24" ht="17.25" customHeight="1" x14ac:dyDescent="0.2">
      <c r="B95" s="208" t="s">
        <v>239</v>
      </c>
      <c r="C95" s="208"/>
      <c r="D95" s="208"/>
      <c r="E95" s="208"/>
      <c r="F95" s="208"/>
      <c r="G95" s="208"/>
      <c r="H95" s="208"/>
      <c r="I95" s="208"/>
      <c r="J95" s="103">
        <v>2230</v>
      </c>
      <c r="K95" s="160" t="s">
        <v>52</v>
      </c>
      <c r="L95" s="160"/>
      <c r="M95" s="100" t="s">
        <v>0</v>
      </c>
      <c r="N95" s="134"/>
      <c r="O95" s="135"/>
      <c r="P95" s="136"/>
      <c r="Q95" s="128" t="s">
        <v>16</v>
      </c>
      <c r="R95" s="129"/>
      <c r="S95" s="130"/>
      <c r="T95" s="128" t="s">
        <v>16</v>
      </c>
      <c r="U95" s="129"/>
      <c r="V95" s="130"/>
      <c r="W95" s="147" t="s">
        <v>0</v>
      </c>
      <c r="X95" s="147"/>
    </row>
    <row r="96" spans="2:24" ht="15" customHeight="1" x14ac:dyDescent="0.25">
      <c r="B96" s="206" t="s">
        <v>51</v>
      </c>
      <c r="C96" s="206"/>
      <c r="D96" s="206"/>
      <c r="E96" s="206"/>
      <c r="F96" s="206"/>
      <c r="G96" s="206"/>
      <c r="H96" s="206"/>
      <c r="I96" s="206"/>
      <c r="J96" s="100" t="s">
        <v>50</v>
      </c>
      <c r="K96" s="160" t="s">
        <v>49</v>
      </c>
      <c r="L96" s="160"/>
      <c r="M96" s="100" t="s">
        <v>0</v>
      </c>
      <c r="N96" s="134">
        <f>N98+N100+N99</f>
        <v>744387.75</v>
      </c>
      <c r="O96" s="135"/>
      <c r="P96" s="136"/>
      <c r="Q96" s="134">
        <f t="shared" ref="Q96" si="3">Q98+Q100</f>
        <v>781607.14</v>
      </c>
      <c r="R96" s="135"/>
      <c r="S96" s="136"/>
      <c r="T96" s="134">
        <f t="shared" ref="T96" si="4">T98+T100</f>
        <v>781607.14</v>
      </c>
      <c r="U96" s="135"/>
      <c r="V96" s="136"/>
      <c r="W96" s="147" t="s">
        <v>0</v>
      </c>
      <c r="X96" s="147"/>
    </row>
    <row r="97" spans="2:24" ht="12.75" customHeight="1" x14ac:dyDescent="0.2">
      <c r="B97" s="207" t="s">
        <v>23</v>
      </c>
      <c r="C97" s="207"/>
      <c r="D97" s="207"/>
      <c r="E97" s="207"/>
      <c r="F97" s="207"/>
      <c r="G97" s="207"/>
      <c r="H97" s="207"/>
      <c r="I97" s="207"/>
      <c r="J97" s="101"/>
      <c r="K97" s="189"/>
      <c r="L97" s="189"/>
      <c r="M97" s="101"/>
      <c r="N97" s="131"/>
      <c r="O97" s="132"/>
      <c r="P97" s="133"/>
      <c r="Q97" s="131"/>
      <c r="R97" s="132"/>
      <c r="S97" s="133"/>
      <c r="T97" s="131"/>
      <c r="U97" s="132"/>
      <c r="V97" s="133"/>
      <c r="W97" s="190"/>
      <c r="X97" s="190"/>
    </row>
    <row r="98" spans="2:24" ht="12.75" customHeight="1" x14ac:dyDescent="0.2">
      <c r="B98" s="208" t="s">
        <v>48</v>
      </c>
      <c r="C98" s="208"/>
      <c r="D98" s="208"/>
      <c r="E98" s="208"/>
      <c r="F98" s="208"/>
      <c r="G98" s="208"/>
      <c r="H98" s="208"/>
      <c r="I98" s="208"/>
      <c r="J98" s="100" t="s">
        <v>47</v>
      </c>
      <c r="K98" s="160" t="s">
        <v>46</v>
      </c>
      <c r="L98" s="160"/>
      <c r="M98" s="100" t="s">
        <v>0</v>
      </c>
      <c r="N98" s="194">
        <v>744387.75</v>
      </c>
      <c r="O98" s="195"/>
      <c r="P98" s="196"/>
      <c r="Q98" s="194">
        <v>781607.14</v>
      </c>
      <c r="R98" s="195"/>
      <c r="S98" s="196"/>
      <c r="T98" s="194">
        <v>781607.14</v>
      </c>
      <c r="U98" s="195"/>
      <c r="V98" s="196"/>
      <c r="W98" s="147" t="s">
        <v>0</v>
      </c>
      <c r="X98" s="147"/>
    </row>
    <row r="99" spans="2:24" ht="24.75" customHeight="1" x14ac:dyDescent="0.2">
      <c r="B99" s="208" t="s">
        <v>45</v>
      </c>
      <c r="C99" s="208"/>
      <c r="D99" s="208"/>
      <c r="E99" s="208"/>
      <c r="F99" s="208"/>
      <c r="G99" s="208"/>
      <c r="H99" s="208"/>
      <c r="I99" s="208"/>
      <c r="J99" s="100" t="s">
        <v>44</v>
      </c>
      <c r="K99" s="160" t="s">
        <v>43</v>
      </c>
      <c r="L99" s="160"/>
      <c r="M99" s="100" t="s">
        <v>0</v>
      </c>
      <c r="N99" s="134"/>
      <c r="O99" s="135"/>
      <c r="P99" s="136"/>
      <c r="Q99" s="128"/>
      <c r="R99" s="129"/>
      <c r="S99" s="130"/>
      <c r="T99" s="128"/>
      <c r="U99" s="129"/>
      <c r="V99" s="130"/>
      <c r="W99" s="147" t="s">
        <v>0</v>
      </c>
      <c r="X99" s="147"/>
    </row>
    <row r="100" spans="2:24" ht="12.75" customHeight="1" x14ac:dyDescent="0.2">
      <c r="B100" s="208" t="s">
        <v>42</v>
      </c>
      <c r="C100" s="208"/>
      <c r="D100" s="208"/>
      <c r="E100" s="208"/>
      <c r="F100" s="208"/>
      <c r="G100" s="208"/>
      <c r="H100" s="208"/>
      <c r="I100" s="208"/>
      <c r="J100" s="100" t="s">
        <v>41</v>
      </c>
      <c r="K100" s="160" t="s">
        <v>40</v>
      </c>
      <c r="L100" s="160"/>
      <c r="M100" s="100" t="s">
        <v>0</v>
      </c>
      <c r="N100" s="134"/>
      <c r="O100" s="135"/>
      <c r="P100" s="136"/>
      <c r="Q100" s="134"/>
      <c r="R100" s="135"/>
      <c r="S100" s="136"/>
      <c r="T100" s="134"/>
      <c r="U100" s="135"/>
      <c r="V100" s="136"/>
      <c r="W100" s="147" t="s">
        <v>0</v>
      </c>
      <c r="X100" s="147"/>
    </row>
    <row r="101" spans="2:24" ht="28.5" customHeight="1" x14ac:dyDescent="0.25">
      <c r="B101" s="206" t="s">
        <v>39</v>
      </c>
      <c r="C101" s="206"/>
      <c r="D101" s="206"/>
      <c r="E101" s="206"/>
      <c r="F101" s="206"/>
      <c r="G101" s="206"/>
      <c r="H101" s="206"/>
      <c r="I101" s="206"/>
      <c r="J101" s="100" t="s">
        <v>38</v>
      </c>
      <c r="K101" s="160" t="s">
        <v>0</v>
      </c>
      <c r="L101" s="160"/>
      <c r="M101" s="100" t="s">
        <v>0</v>
      </c>
      <c r="N101" s="128" t="s">
        <v>16</v>
      </c>
      <c r="O101" s="129"/>
      <c r="P101" s="130"/>
      <c r="Q101" s="128" t="s">
        <v>16</v>
      </c>
      <c r="R101" s="129"/>
      <c r="S101" s="130"/>
      <c r="T101" s="128" t="s">
        <v>16</v>
      </c>
      <c r="U101" s="129"/>
      <c r="V101" s="130"/>
      <c r="W101" s="147" t="s">
        <v>0</v>
      </c>
      <c r="X101" s="147"/>
    </row>
    <row r="102" spans="2:24" ht="15" customHeight="1" x14ac:dyDescent="0.2">
      <c r="B102" s="214" t="s">
        <v>23</v>
      </c>
      <c r="C102" s="214"/>
      <c r="D102" s="214"/>
      <c r="E102" s="214"/>
      <c r="F102" s="214"/>
      <c r="G102" s="214"/>
      <c r="H102" s="214"/>
      <c r="I102" s="214"/>
      <c r="J102" s="103">
        <v>2410</v>
      </c>
      <c r="K102" s="215">
        <v>613</v>
      </c>
      <c r="L102" s="215"/>
      <c r="M102" s="103" t="s">
        <v>0</v>
      </c>
      <c r="N102" s="140" t="s">
        <v>16</v>
      </c>
      <c r="O102" s="140"/>
      <c r="P102" s="140"/>
      <c r="Q102" s="140" t="s">
        <v>16</v>
      </c>
      <c r="R102" s="140"/>
      <c r="S102" s="140"/>
      <c r="T102" s="140" t="s">
        <v>16</v>
      </c>
      <c r="U102" s="140"/>
      <c r="V102" s="140"/>
      <c r="W102" s="216" t="s">
        <v>0</v>
      </c>
      <c r="X102" s="216"/>
    </row>
    <row r="103" spans="2:24" ht="15" customHeight="1" x14ac:dyDescent="0.25">
      <c r="B103" s="206" t="s">
        <v>36</v>
      </c>
      <c r="C103" s="206"/>
      <c r="D103" s="206"/>
      <c r="E103" s="206"/>
      <c r="F103" s="206"/>
      <c r="G103" s="206"/>
      <c r="H103" s="206"/>
      <c r="I103" s="206"/>
      <c r="J103" s="100" t="s">
        <v>35</v>
      </c>
      <c r="K103" s="160" t="s">
        <v>0</v>
      </c>
      <c r="L103" s="160"/>
      <c r="M103" s="100" t="s">
        <v>0</v>
      </c>
      <c r="N103" s="137" t="s">
        <v>16</v>
      </c>
      <c r="O103" s="138"/>
      <c r="P103" s="139"/>
      <c r="Q103" s="137" t="s">
        <v>16</v>
      </c>
      <c r="R103" s="138"/>
      <c r="S103" s="139"/>
      <c r="T103" s="137" t="s">
        <v>16</v>
      </c>
      <c r="U103" s="138"/>
      <c r="V103" s="139"/>
      <c r="W103" s="147" t="s">
        <v>0</v>
      </c>
      <c r="X103" s="147"/>
    </row>
    <row r="104" spans="2:24" ht="24.75" customHeight="1" x14ac:dyDescent="0.2">
      <c r="B104" s="208" t="s">
        <v>34</v>
      </c>
      <c r="C104" s="208"/>
      <c r="D104" s="208"/>
      <c r="E104" s="208"/>
      <c r="F104" s="208"/>
      <c r="G104" s="208"/>
      <c r="H104" s="208"/>
      <c r="I104" s="208"/>
      <c r="J104" s="100" t="s">
        <v>33</v>
      </c>
      <c r="K104" s="160" t="s">
        <v>32</v>
      </c>
      <c r="L104" s="160"/>
      <c r="M104" s="100" t="s">
        <v>0</v>
      </c>
      <c r="N104" s="128" t="s">
        <v>16</v>
      </c>
      <c r="O104" s="129"/>
      <c r="P104" s="130"/>
      <c r="Q104" s="128" t="s">
        <v>16</v>
      </c>
      <c r="R104" s="129"/>
      <c r="S104" s="130"/>
      <c r="T104" s="128" t="s">
        <v>16</v>
      </c>
      <c r="U104" s="129"/>
      <c r="V104" s="130"/>
      <c r="W104" s="147" t="s">
        <v>0</v>
      </c>
      <c r="X104" s="147"/>
    </row>
    <row r="105" spans="2:24" ht="15" customHeight="1" x14ac:dyDescent="0.25">
      <c r="B105" s="206" t="s">
        <v>31</v>
      </c>
      <c r="C105" s="206"/>
      <c r="D105" s="206"/>
      <c r="E105" s="206"/>
      <c r="F105" s="206"/>
      <c r="G105" s="206"/>
      <c r="H105" s="206"/>
      <c r="I105" s="206"/>
      <c r="J105" s="100" t="s">
        <v>30</v>
      </c>
      <c r="K105" s="160" t="s">
        <v>0</v>
      </c>
      <c r="L105" s="160"/>
      <c r="M105" s="100" t="s">
        <v>0</v>
      </c>
      <c r="N105" s="134">
        <f>N109+N110+N108</f>
        <v>26978169.509999998</v>
      </c>
      <c r="O105" s="135"/>
      <c r="P105" s="136"/>
      <c r="Q105" s="134">
        <f>Q109+Q110</f>
        <v>21476239.66</v>
      </c>
      <c r="R105" s="135"/>
      <c r="S105" s="136"/>
      <c r="T105" s="134">
        <f>T109+T110</f>
        <v>20264356.879999999</v>
      </c>
      <c r="U105" s="135"/>
      <c r="V105" s="136"/>
      <c r="W105" s="216" t="s">
        <v>16</v>
      </c>
      <c r="X105" s="216"/>
    </row>
    <row r="106" spans="2:24" ht="12.75" customHeight="1" x14ac:dyDescent="0.2">
      <c r="B106" s="214" t="s">
        <v>4</v>
      </c>
      <c r="C106" s="214"/>
      <c r="D106" s="214"/>
      <c r="E106" s="214"/>
      <c r="F106" s="214"/>
      <c r="G106" s="214"/>
      <c r="H106" s="214"/>
      <c r="I106" s="214"/>
      <c r="J106" s="101"/>
      <c r="K106" s="189"/>
      <c r="L106" s="189"/>
      <c r="M106" s="101"/>
      <c r="N106" s="131"/>
      <c r="O106" s="132"/>
      <c r="P106" s="133"/>
      <c r="Q106" s="131"/>
      <c r="R106" s="132"/>
      <c r="S106" s="133"/>
      <c r="T106" s="131"/>
      <c r="U106" s="132"/>
      <c r="V106" s="133"/>
      <c r="W106" s="217"/>
      <c r="X106" s="217"/>
    </row>
    <row r="107" spans="2:24" ht="30" customHeight="1" x14ac:dyDescent="0.2">
      <c r="B107" s="208" t="s">
        <v>240</v>
      </c>
      <c r="C107" s="208"/>
      <c r="D107" s="208"/>
      <c r="E107" s="208"/>
      <c r="F107" s="208"/>
      <c r="G107" s="208"/>
      <c r="H107" s="208"/>
      <c r="I107" s="208"/>
      <c r="J107" s="100" t="s">
        <v>29</v>
      </c>
      <c r="K107" s="160" t="s">
        <v>28</v>
      </c>
      <c r="L107" s="160"/>
      <c r="M107" s="100" t="s">
        <v>0</v>
      </c>
      <c r="N107" s="137" t="s">
        <v>16</v>
      </c>
      <c r="O107" s="138"/>
      <c r="P107" s="139"/>
      <c r="Q107" s="137" t="s">
        <v>16</v>
      </c>
      <c r="R107" s="138"/>
      <c r="S107" s="139"/>
      <c r="T107" s="137" t="s">
        <v>16</v>
      </c>
      <c r="U107" s="138"/>
      <c r="V107" s="139"/>
      <c r="W107" s="216" t="s">
        <v>16</v>
      </c>
      <c r="X107" s="216"/>
    </row>
    <row r="108" spans="2:24" ht="24.75" customHeight="1" x14ac:dyDescent="0.2">
      <c r="B108" s="208" t="s">
        <v>241</v>
      </c>
      <c r="C108" s="208"/>
      <c r="D108" s="208"/>
      <c r="E108" s="208"/>
      <c r="F108" s="208"/>
      <c r="G108" s="208"/>
      <c r="H108" s="208"/>
      <c r="I108" s="208"/>
      <c r="J108" s="100" t="s">
        <v>27</v>
      </c>
      <c r="K108" s="160" t="s">
        <v>26</v>
      </c>
      <c r="L108" s="160"/>
      <c r="M108" s="100" t="s">
        <v>0</v>
      </c>
      <c r="N108" s="134"/>
      <c r="O108" s="135"/>
      <c r="P108" s="136"/>
      <c r="Q108" s="128" t="s">
        <v>16</v>
      </c>
      <c r="R108" s="129"/>
      <c r="S108" s="130"/>
      <c r="T108" s="128" t="s">
        <v>16</v>
      </c>
      <c r="U108" s="129"/>
      <c r="V108" s="130"/>
      <c r="W108" s="216" t="s">
        <v>16</v>
      </c>
      <c r="X108" s="216"/>
    </row>
    <row r="109" spans="2:24" ht="18.75" customHeight="1" x14ac:dyDescent="0.2">
      <c r="B109" s="208" t="s">
        <v>25</v>
      </c>
      <c r="C109" s="208"/>
      <c r="D109" s="208"/>
      <c r="E109" s="208"/>
      <c r="F109" s="208"/>
      <c r="G109" s="208"/>
      <c r="H109" s="208"/>
      <c r="I109" s="208"/>
      <c r="J109" s="100" t="s">
        <v>24</v>
      </c>
      <c r="K109" s="160" t="s">
        <v>20</v>
      </c>
      <c r="L109" s="160"/>
      <c r="M109" s="100" t="s">
        <v>0</v>
      </c>
      <c r="N109" s="194">
        <v>16195439.23</v>
      </c>
      <c r="O109" s="195"/>
      <c r="P109" s="196"/>
      <c r="Q109" s="194">
        <v>10166067.359999999</v>
      </c>
      <c r="R109" s="195"/>
      <c r="S109" s="196"/>
      <c r="T109" s="194">
        <v>7783325.3499999996</v>
      </c>
      <c r="U109" s="195"/>
      <c r="V109" s="196"/>
      <c r="W109" s="216" t="s">
        <v>16</v>
      </c>
      <c r="X109" s="216"/>
    </row>
    <row r="110" spans="2:24" ht="18.75" customHeight="1" x14ac:dyDescent="0.2">
      <c r="B110" s="208" t="s">
        <v>246</v>
      </c>
      <c r="C110" s="208"/>
      <c r="D110" s="208"/>
      <c r="E110" s="208"/>
      <c r="F110" s="208"/>
      <c r="G110" s="208"/>
      <c r="H110" s="208"/>
      <c r="I110" s="208"/>
      <c r="J110" s="100">
        <v>2660</v>
      </c>
      <c r="K110" s="160">
        <v>247</v>
      </c>
      <c r="L110" s="160"/>
      <c r="M110" s="100" t="s">
        <v>0</v>
      </c>
      <c r="N110" s="194">
        <v>10782730.279999999</v>
      </c>
      <c r="O110" s="195"/>
      <c r="P110" s="196"/>
      <c r="Q110" s="194">
        <v>11310172.300000001</v>
      </c>
      <c r="R110" s="195"/>
      <c r="S110" s="196"/>
      <c r="T110" s="194">
        <v>12481031.529999999</v>
      </c>
      <c r="U110" s="195"/>
      <c r="V110" s="196"/>
      <c r="W110" s="216" t="s">
        <v>16</v>
      </c>
      <c r="X110" s="216"/>
    </row>
    <row r="111" spans="2:24" ht="28.5" customHeight="1" x14ac:dyDescent="0.25">
      <c r="B111" s="206" t="s">
        <v>242</v>
      </c>
      <c r="C111" s="206"/>
      <c r="D111" s="206"/>
      <c r="E111" s="206"/>
      <c r="F111" s="206"/>
      <c r="G111" s="206"/>
      <c r="H111" s="206"/>
      <c r="I111" s="206"/>
      <c r="J111" s="104">
        <v>2700</v>
      </c>
      <c r="K111" s="160" t="s">
        <v>19</v>
      </c>
      <c r="L111" s="160"/>
      <c r="M111" s="100" t="s">
        <v>0</v>
      </c>
      <c r="N111" s="139" t="s">
        <v>16</v>
      </c>
      <c r="O111" s="139"/>
      <c r="P111" s="139"/>
      <c r="Q111" s="139" t="s">
        <v>16</v>
      </c>
      <c r="R111" s="139"/>
      <c r="S111" s="139"/>
      <c r="T111" s="139" t="s">
        <v>16</v>
      </c>
      <c r="U111" s="139"/>
      <c r="V111" s="139"/>
      <c r="W111" s="216" t="s">
        <v>16</v>
      </c>
      <c r="X111" s="216"/>
    </row>
    <row r="112" spans="2:24" ht="12.75" customHeight="1" x14ac:dyDescent="0.2">
      <c r="B112" s="207" t="s">
        <v>4</v>
      </c>
      <c r="C112" s="207"/>
      <c r="D112" s="207"/>
      <c r="E112" s="207"/>
      <c r="F112" s="207"/>
      <c r="G112" s="207"/>
      <c r="H112" s="207"/>
      <c r="I112" s="207"/>
      <c r="J112" s="104"/>
      <c r="K112" s="219"/>
      <c r="L112" s="220"/>
      <c r="M112" s="101"/>
      <c r="N112" s="204"/>
      <c r="O112" s="204"/>
      <c r="P112" s="204"/>
      <c r="Q112" s="204"/>
      <c r="R112" s="204"/>
      <c r="S112" s="204"/>
      <c r="T112" s="204"/>
      <c r="U112" s="204"/>
      <c r="V112" s="204"/>
      <c r="W112" s="217"/>
      <c r="X112" s="217"/>
    </row>
    <row r="113" spans="2:24" ht="24.75" customHeight="1" x14ac:dyDescent="0.2">
      <c r="B113" s="208" t="s">
        <v>243</v>
      </c>
      <c r="C113" s="208"/>
      <c r="D113" s="208"/>
      <c r="E113" s="208"/>
      <c r="F113" s="208"/>
      <c r="G113" s="208"/>
      <c r="H113" s="208"/>
      <c r="I113" s="208"/>
      <c r="J113" s="105">
        <v>2710</v>
      </c>
      <c r="K113" s="221" t="s">
        <v>18</v>
      </c>
      <c r="L113" s="160"/>
      <c r="M113" s="100" t="s">
        <v>0</v>
      </c>
      <c r="N113" s="139" t="s">
        <v>16</v>
      </c>
      <c r="O113" s="139"/>
      <c r="P113" s="139"/>
      <c r="Q113" s="139" t="s">
        <v>16</v>
      </c>
      <c r="R113" s="139"/>
      <c r="S113" s="139"/>
      <c r="T113" s="139" t="s">
        <v>16</v>
      </c>
      <c r="U113" s="139"/>
      <c r="V113" s="139"/>
      <c r="W113" s="216" t="s">
        <v>16</v>
      </c>
      <c r="X113" s="216"/>
    </row>
    <row r="114" spans="2:24" ht="24.75" customHeight="1" x14ac:dyDescent="0.2">
      <c r="B114" s="208" t="s">
        <v>244</v>
      </c>
      <c r="C114" s="208"/>
      <c r="D114" s="208"/>
      <c r="E114" s="208"/>
      <c r="F114" s="208"/>
      <c r="G114" s="208"/>
      <c r="H114" s="208"/>
      <c r="I114" s="208"/>
      <c r="J114" s="95">
        <v>2720</v>
      </c>
      <c r="K114" s="160" t="s">
        <v>17</v>
      </c>
      <c r="L114" s="160"/>
      <c r="M114" s="100" t="s">
        <v>0</v>
      </c>
      <c r="N114" s="139" t="s">
        <v>16</v>
      </c>
      <c r="O114" s="139"/>
      <c r="P114" s="139"/>
      <c r="Q114" s="139" t="s">
        <v>16</v>
      </c>
      <c r="R114" s="139"/>
      <c r="S114" s="139"/>
      <c r="T114" s="139" t="s">
        <v>16</v>
      </c>
      <c r="U114" s="139"/>
      <c r="V114" s="139"/>
      <c r="W114" s="216" t="s">
        <v>16</v>
      </c>
      <c r="X114" s="216"/>
    </row>
    <row r="115" spans="2:24" ht="24.75" hidden="1" customHeight="1" x14ac:dyDescent="0.2">
      <c r="B115" s="120" t="s">
        <v>279</v>
      </c>
      <c r="C115" s="121"/>
      <c r="D115" s="121"/>
      <c r="E115" s="121"/>
      <c r="F115" s="121"/>
      <c r="G115" s="121"/>
      <c r="H115" s="121"/>
      <c r="I115" s="121"/>
      <c r="J115" s="95">
        <v>2800</v>
      </c>
      <c r="K115" s="122">
        <v>880</v>
      </c>
      <c r="L115" s="122"/>
      <c r="M115" s="95" t="s">
        <v>0</v>
      </c>
      <c r="N115" s="123" t="s">
        <v>16</v>
      </c>
      <c r="O115" s="123"/>
      <c r="P115" s="123"/>
      <c r="Q115" s="123" t="s">
        <v>16</v>
      </c>
      <c r="R115" s="123"/>
      <c r="S115" s="123"/>
      <c r="T115" s="123" t="s">
        <v>16</v>
      </c>
      <c r="U115" s="123"/>
      <c r="V115" s="123"/>
      <c r="W115" s="123" t="s">
        <v>16</v>
      </c>
      <c r="X115" s="124"/>
    </row>
    <row r="116" spans="2:24" ht="15" customHeight="1" x14ac:dyDescent="0.25">
      <c r="B116" s="159" t="s">
        <v>15</v>
      </c>
      <c r="C116" s="159"/>
      <c r="D116" s="159"/>
      <c r="E116" s="159"/>
      <c r="F116" s="159"/>
      <c r="G116" s="159"/>
      <c r="H116" s="159"/>
      <c r="I116" s="159"/>
      <c r="J116" s="100" t="s">
        <v>14</v>
      </c>
      <c r="K116" s="218"/>
      <c r="L116" s="218"/>
      <c r="M116" s="100" t="s">
        <v>0</v>
      </c>
      <c r="N116" s="205">
        <f>N119+N118</f>
        <v>0</v>
      </c>
      <c r="O116" s="205"/>
      <c r="P116" s="205"/>
      <c r="Q116" s="202"/>
      <c r="R116" s="202"/>
      <c r="S116" s="202"/>
      <c r="T116" s="202"/>
      <c r="U116" s="202"/>
      <c r="V116" s="202"/>
      <c r="W116" s="147"/>
      <c r="X116" s="147"/>
    </row>
    <row r="117" spans="2:24" ht="12.75" customHeight="1" x14ac:dyDescent="0.2">
      <c r="B117" s="188" t="s">
        <v>4</v>
      </c>
      <c r="C117" s="188"/>
      <c r="D117" s="188"/>
      <c r="E117" s="188"/>
      <c r="F117" s="188"/>
      <c r="G117" s="188"/>
      <c r="H117" s="188"/>
      <c r="I117" s="188"/>
      <c r="J117" s="101"/>
      <c r="K117" s="222"/>
      <c r="L117" s="222"/>
      <c r="M117" s="101"/>
      <c r="N117" s="223"/>
      <c r="O117" s="223"/>
      <c r="P117" s="223"/>
      <c r="Q117" s="204"/>
      <c r="R117" s="204"/>
      <c r="S117" s="204"/>
      <c r="T117" s="204"/>
      <c r="U117" s="204"/>
      <c r="V117" s="204"/>
      <c r="W117" s="190"/>
      <c r="X117" s="190"/>
    </row>
    <row r="118" spans="2:24" ht="12.75" customHeight="1" x14ac:dyDescent="0.2">
      <c r="B118" s="191" t="s">
        <v>13</v>
      </c>
      <c r="C118" s="191"/>
      <c r="D118" s="191"/>
      <c r="E118" s="191"/>
      <c r="F118" s="191"/>
      <c r="G118" s="191"/>
      <c r="H118" s="191"/>
      <c r="I118" s="191"/>
      <c r="J118" s="100" t="s">
        <v>12</v>
      </c>
      <c r="K118" s="218"/>
      <c r="L118" s="218"/>
      <c r="M118" s="100" t="s">
        <v>0</v>
      </c>
      <c r="N118" s="224"/>
      <c r="O118" s="224"/>
      <c r="P118" s="224"/>
      <c r="Q118" s="139"/>
      <c r="R118" s="139"/>
      <c r="S118" s="139"/>
      <c r="T118" s="139"/>
      <c r="U118" s="139"/>
      <c r="V118" s="139"/>
      <c r="W118" s="147" t="s">
        <v>0</v>
      </c>
      <c r="X118" s="147"/>
    </row>
    <row r="119" spans="2:24" ht="12.75" customHeight="1" x14ac:dyDescent="0.2">
      <c r="B119" s="191" t="s">
        <v>11</v>
      </c>
      <c r="C119" s="191"/>
      <c r="D119" s="191"/>
      <c r="E119" s="191"/>
      <c r="F119" s="191"/>
      <c r="G119" s="191"/>
      <c r="H119" s="191"/>
      <c r="I119" s="191"/>
      <c r="J119" s="100" t="s">
        <v>10</v>
      </c>
      <c r="K119" s="218"/>
      <c r="L119" s="218"/>
      <c r="M119" s="100" t="s">
        <v>0</v>
      </c>
      <c r="N119" s="224"/>
      <c r="O119" s="224"/>
      <c r="P119" s="224"/>
      <c r="Q119" s="139"/>
      <c r="R119" s="139"/>
      <c r="S119" s="139"/>
      <c r="T119" s="139"/>
      <c r="U119" s="139"/>
      <c r="V119" s="139"/>
      <c r="W119" s="147" t="s">
        <v>0</v>
      </c>
      <c r="X119" s="147"/>
    </row>
    <row r="120" spans="2:24" ht="12.75" customHeight="1" x14ac:dyDescent="0.2">
      <c r="B120" s="191" t="s">
        <v>8</v>
      </c>
      <c r="C120" s="191"/>
      <c r="D120" s="191"/>
      <c r="E120" s="191"/>
      <c r="F120" s="191"/>
      <c r="G120" s="191"/>
      <c r="H120" s="191"/>
      <c r="I120" s="191"/>
      <c r="J120" s="100" t="s">
        <v>7</v>
      </c>
      <c r="K120" s="160"/>
      <c r="L120" s="160"/>
      <c r="M120" s="100" t="s">
        <v>0</v>
      </c>
      <c r="N120" s="139"/>
      <c r="O120" s="139"/>
      <c r="P120" s="139"/>
      <c r="Q120" s="139"/>
      <c r="R120" s="139"/>
      <c r="S120" s="139"/>
      <c r="T120" s="139"/>
      <c r="U120" s="139"/>
      <c r="V120" s="139"/>
      <c r="W120" s="147" t="s">
        <v>0</v>
      </c>
      <c r="X120" s="147"/>
    </row>
    <row r="121" spans="2:24" ht="15" customHeight="1" x14ac:dyDescent="0.25">
      <c r="B121" s="159" t="s">
        <v>6</v>
      </c>
      <c r="C121" s="159"/>
      <c r="D121" s="159"/>
      <c r="E121" s="159"/>
      <c r="F121" s="159"/>
      <c r="G121" s="159"/>
      <c r="H121" s="159"/>
      <c r="I121" s="159"/>
      <c r="J121" s="100" t="s">
        <v>5</v>
      </c>
      <c r="K121" s="160" t="s">
        <v>0</v>
      </c>
      <c r="L121" s="160"/>
      <c r="M121" s="100" t="s">
        <v>0</v>
      </c>
      <c r="N121" s="196">
        <f>N123</f>
        <v>0</v>
      </c>
      <c r="O121" s="196"/>
      <c r="P121" s="196"/>
      <c r="Q121" s="139"/>
      <c r="R121" s="139"/>
      <c r="S121" s="139"/>
      <c r="T121" s="139"/>
      <c r="U121" s="139"/>
      <c r="V121" s="139"/>
      <c r="W121" s="147"/>
      <c r="X121" s="147"/>
    </row>
    <row r="122" spans="2:24" ht="12.75" customHeight="1" x14ac:dyDescent="0.2">
      <c r="B122" s="188" t="s">
        <v>4</v>
      </c>
      <c r="C122" s="188"/>
      <c r="D122" s="188"/>
      <c r="E122" s="188"/>
      <c r="F122" s="188"/>
      <c r="G122" s="188"/>
      <c r="H122" s="188"/>
      <c r="I122" s="188"/>
      <c r="J122" s="101"/>
      <c r="K122" s="189"/>
      <c r="L122" s="189"/>
      <c r="M122" s="101"/>
      <c r="N122" s="225"/>
      <c r="O122" s="225"/>
      <c r="P122" s="225"/>
      <c r="Q122" s="204"/>
      <c r="R122" s="204"/>
      <c r="S122" s="204"/>
      <c r="T122" s="204"/>
      <c r="U122" s="204"/>
      <c r="V122" s="204"/>
      <c r="W122" s="190"/>
      <c r="X122" s="190"/>
    </row>
    <row r="123" spans="2:24" ht="12.75" customHeight="1" x14ac:dyDescent="0.2">
      <c r="B123" s="191" t="s">
        <v>3</v>
      </c>
      <c r="C123" s="191"/>
      <c r="D123" s="191"/>
      <c r="E123" s="191"/>
      <c r="F123" s="191"/>
      <c r="G123" s="191"/>
      <c r="H123" s="191"/>
      <c r="I123" s="191"/>
      <c r="J123" s="100" t="s">
        <v>2</v>
      </c>
      <c r="K123" s="160" t="s">
        <v>1</v>
      </c>
      <c r="L123" s="160"/>
      <c r="M123" s="100" t="s">
        <v>0</v>
      </c>
      <c r="N123" s="196"/>
      <c r="O123" s="196"/>
      <c r="P123" s="196"/>
      <c r="Q123" s="139"/>
      <c r="R123" s="139"/>
      <c r="S123" s="139"/>
      <c r="T123" s="139"/>
      <c r="U123" s="139"/>
      <c r="V123" s="139"/>
      <c r="W123" s="147" t="s">
        <v>0</v>
      </c>
      <c r="X123" s="147"/>
    </row>
    <row r="124" spans="2:24" ht="12.75" customHeight="1" thickBot="1" x14ac:dyDescent="0.25">
      <c r="B124" s="226"/>
      <c r="C124" s="226"/>
      <c r="D124" s="226"/>
      <c r="E124" s="226"/>
      <c r="F124" s="226"/>
      <c r="G124" s="226"/>
      <c r="H124" s="226"/>
      <c r="I124" s="226"/>
      <c r="J124" s="106"/>
      <c r="K124" s="227"/>
      <c r="L124" s="227"/>
      <c r="M124" s="106"/>
      <c r="N124" s="228"/>
      <c r="O124" s="228"/>
      <c r="P124" s="228"/>
      <c r="Q124" s="228"/>
      <c r="R124" s="228"/>
      <c r="S124" s="228"/>
      <c r="T124" s="228"/>
      <c r="U124" s="228"/>
      <c r="V124" s="228"/>
      <c r="W124" s="229"/>
      <c r="X124" s="229"/>
    </row>
  </sheetData>
  <sheetProtection formatCells="0" formatColumns="0" formatRows="0" insertColumns="0" insertRows="0" insertHyperlinks="0" deleteColumns="0" deleteRows="0" sort="0" autoFilter="0" pivotTables="0"/>
  <mergeCells count="537">
    <mergeCell ref="W111:X111"/>
    <mergeCell ref="W110:X110"/>
    <mergeCell ref="W108:X108"/>
    <mergeCell ref="B109:I109"/>
    <mergeCell ref="K109:L109"/>
    <mergeCell ref="W109:X109"/>
    <mergeCell ref="B108:I108"/>
    <mergeCell ref="W107:X107"/>
    <mergeCell ref="B107:I107"/>
    <mergeCell ref="K107:L107"/>
    <mergeCell ref="K111:L111"/>
    <mergeCell ref="N111:P111"/>
    <mergeCell ref="Q111:S111"/>
    <mergeCell ref="T111:V111"/>
    <mergeCell ref="B110:I110"/>
    <mergeCell ref="K110:L110"/>
    <mergeCell ref="N110:P110"/>
    <mergeCell ref="Q110:S110"/>
    <mergeCell ref="T110:V110"/>
    <mergeCell ref="K108:L108"/>
    <mergeCell ref="B111:I111"/>
    <mergeCell ref="N109:P109"/>
    <mergeCell ref="Q109:S109"/>
    <mergeCell ref="T109:V109"/>
    <mergeCell ref="B123:I123"/>
    <mergeCell ref="K123:L123"/>
    <mergeCell ref="N123:P123"/>
    <mergeCell ref="Q123:S123"/>
    <mergeCell ref="T123:V123"/>
    <mergeCell ref="W123:X123"/>
    <mergeCell ref="B124:I124"/>
    <mergeCell ref="K124:L124"/>
    <mergeCell ref="N124:P124"/>
    <mergeCell ref="Q124:S124"/>
    <mergeCell ref="T124:V124"/>
    <mergeCell ref="W124:X124"/>
    <mergeCell ref="T122:V122"/>
    <mergeCell ref="W122:X122"/>
    <mergeCell ref="B119:I119"/>
    <mergeCell ref="K119:L119"/>
    <mergeCell ref="N119:P119"/>
    <mergeCell ref="Q119:S119"/>
    <mergeCell ref="T119:V119"/>
    <mergeCell ref="W119:X119"/>
    <mergeCell ref="B120:I120"/>
    <mergeCell ref="K120:L120"/>
    <mergeCell ref="N120:P120"/>
    <mergeCell ref="Q120:S120"/>
    <mergeCell ref="T120:V120"/>
    <mergeCell ref="W120:X120"/>
    <mergeCell ref="B121:I121"/>
    <mergeCell ref="K121:L121"/>
    <mergeCell ref="N121:P121"/>
    <mergeCell ref="Q121:S121"/>
    <mergeCell ref="T121:V121"/>
    <mergeCell ref="W121:X121"/>
    <mergeCell ref="B122:I122"/>
    <mergeCell ref="K122:L122"/>
    <mergeCell ref="N122:P122"/>
    <mergeCell ref="Q122:S122"/>
    <mergeCell ref="B117:I117"/>
    <mergeCell ref="K117:L117"/>
    <mergeCell ref="N117:P117"/>
    <mergeCell ref="Q117:S117"/>
    <mergeCell ref="T117:V117"/>
    <mergeCell ref="W117:X117"/>
    <mergeCell ref="B118:I118"/>
    <mergeCell ref="K118:L118"/>
    <mergeCell ref="N118:P118"/>
    <mergeCell ref="Q118:S118"/>
    <mergeCell ref="T118:V118"/>
    <mergeCell ref="W118:X118"/>
    <mergeCell ref="W114:X114"/>
    <mergeCell ref="B116:I116"/>
    <mergeCell ref="K116:L116"/>
    <mergeCell ref="N116:P116"/>
    <mergeCell ref="Q116:S116"/>
    <mergeCell ref="T116:V116"/>
    <mergeCell ref="W116:X116"/>
    <mergeCell ref="K112:L112"/>
    <mergeCell ref="N112:P112"/>
    <mergeCell ref="Q112:S112"/>
    <mergeCell ref="T112:V112"/>
    <mergeCell ref="W112:X112"/>
    <mergeCell ref="K113:L113"/>
    <mergeCell ref="N113:P113"/>
    <mergeCell ref="Q113:S113"/>
    <mergeCell ref="T113:V113"/>
    <mergeCell ref="W113:X113"/>
    <mergeCell ref="B114:I114"/>
    <mergeCell ref="K114:L114"/>
    <mergeCell ref="N114:P114"/>
    <mergeCell ref="Q114:S114"/>
    <mergeCell ref="T114:V114"/>
    <mergeCell ref="B113:I113"/>
    <mergeCell ref="B112:I112"/>
    <mergeCell ref="K105:L105"/>
    <mergeCell ref="N105:P105"/>
    <mergeCell ref="Q105:S105"/>
    <mergeCell ref="T105:V105"/>
    <mergeCell ref="W105:X105"/>
    <mergeCell ref="B106:I106"/>
    <mergeCell ref="K106:L106"/>
    <mergeCell ref="N106:P106"/>
    <mergeCell ref="Q106:S106"/>
    <mergeCell ref="T106:V106"/>
    <mergeCell ref="W106:X106"/>
    <mergeCell ref="B105:I105"/>
    <mergeCell ref="B103:I103"/>
    <mergeCell ref="K103:L103"/>
    <mergeCell ref="N103:P103"/>
    <mergeCell ref="Q103:S103"/>
    <mergeCell ref="T103:V103"/>
    <mergeCell ref="W103:X103"/>
    <mergeCell ref="B104:I104"/>
    <mergeCell ref="K104:L104"/>
    <mergeCell ref="N104:P104"/>
    <mergeCell ref="Q104:S104"/>
    <mergeCell ref="T104:V104"/>
    <mergeCell ref="W104:X104"/>
    <mergeCell ref="B99:I99"/>
    <mergeCell ref="K99:L99"/>
    <mergeCell ref="W99:X99"/>
    <mergeCell ref="B102:I102"/>
    <mergeCell ref="K102:L102"/>
    <mergeCell ref="W102:X102"/>
    <mergeCell ref="B100:I100"/>
    <mergeCell ref="K100:L100"/>
    <mergeCell ref="W100:X100"/>
    <mergeCell ref="B101:I101"/>
    <mergeCell ref="K101:L101"/>
    <mergeCell ref="W101:X101"/>
    <mergeCell ref="N99:P99"/>
    <mergeCell ref="Q99:S99"/>
    <mergeCell ref="T99:V99"/>
    <mergeCell ref="N101:P101"/>
    <mergeCell ref="Q101:S101"/>
    <mergeCell ref="T101:V101"/>
    <mergeCell ref="N100:P100"/>
    <mergeCell ref="Q100:S100"/>
    <mergeCell ref="T100:V100"/>
    <mergeCell ref="B97:I97"/>
    <mergeCell ref="K97:L97"/>
    <mergeCell ref="N97:P97"/>
    <mergeCell ref="Q97:S97"/>
    <mergeCell ref="T97:V97"/>
    <mergeCell ref="W97:X97"/>
    <mergeCell ref="B98:I98"/>
    <mergeCell ref="K98:L98"/>
    <mergeCell ref="W98:X98"/>
    <mergeCell ref="N98:P98"/>
    <mergeCell ref="Q98:S98"/>
    <mergeCell ref="T98:V98"/>
    <mergeCell ref="K95:L95"/>
    <mergeCell ref="N95:P95"/>
    <mergeCell ref="Q95:S95"/>
    <mergeCell ref="T95:V95"/>
    <mergeCell ref="W95:X95"/>
    <mergeCell ref="B95:I95"/>
    <mergeCell ref="B96:I96"/>
    <mergeCell ref="K96:L96"/>
    <mergeCell ref="N96:P96"/>
    <mergeCell ref="Q96:S96"/>
    <mergeCell ref="T96:V96"/>
    <mergeCell ref="W96:X96"/>
    <mergeCell ref="B93:I93"/>
    <mergeCell ref="K93:L93"/>
    <mergeCell ref="N93:P93"/>
    <mergeCell ref="Q93:S93"/>
    <mergeCell ref="T93:V93"/>
    <mergeCell ref="W93:X93"/>
    <mergeCell ref="B94:I94"/>
    <mergeCell ref="K94:L94"/>
    <mergeCell ref="N94:P94"/>
    <mergeCell ref="Q94:S94"/>
    <mergeCell ref="T94:V94"/>
    <mergeCell ref="W94:X94"/>
    <mergeCell ref="B91:I91"/>
    <mergeCell ref="K91:L91"/>
    <mergeCell ref="N91:P91"/>
    <mergeCell ref="Q91:S91"/>
    <mergeCell ref="T91:V91"/>
    <mergeCell ref="W91:X91"/>
    <mergeCell ref="B92:I92"/>
    <mergeCell ref="K92:L92"/>
    <mergeCell ref="N92:P92"/>
    <mergeCell ref="Q92:S92"/>
    <mergeCell ref="T92:V92"/>
    <mergeCell ref="W92:X92"/>
    <mergeCell ref="B89:I89"/>
    <mergeCell ref="K89:L89"/>
    <mergeCell ref="N89:P89"/>
    <mergeCell ref="Q89:S89"/>
    <mergeCell ref="T89:V89"/>
    <mergeCell ref="W89:X89"/>
    <mergeCell ref="B90:I90"/>
    <mergeCell ref="K90:L90"/>
    <mergeCell ref="N90:P90"/>
    <mergeCell ref="Q90:S90"/>
    <mergeCell ref="T90:V90"/>
    <mergeCell ref="W90:X90"/>
    <mergeCell ref="B88:I88"/>
    <mergeCell ref="K88:L88"/>
    <mergeCell ref="W88:X88"/>
    <mergeCell ref="B86:I86"/>
    <mergeCell ref="K86:L86"/>
    <mergeCell ref="W86:X86"/>
    <mergeCell ref="B87:I87"/>
    <mergeCell ref="K87:L87"/>
    <mergeCell ref="W87:X87"/>
    <mergeCell ref="N88:P88"/>
    <mergeCell ref="Q88:S88"/>
    <mergeCell ref="T88:V88"/>
    <mergeCell ref="N87:P87"/>
    <mergeCell ref="Q87:S87"/>
    <mergeCell ref="T87:V87"/>
    <mergeCell ref="N86:P86"/>
    <mergeCell ref="Q86:S86"/>
    <mergeCell ref="T86:V86"/>
    <mergeCell ref="B83:I83"/>
    <mergeCell ref="K83:L83"/>
    <mergeCell ref="N83:P83"/>
    <mergeCell ref="Q83:S83"/>
    <mergeCell ref="T83:V83"/>
    <mergeCell ref="W83:X83"/>
    <mergeCell ref="B85:I85"/>
    <mergeCell ref="K85:L85"/>
    <mergeCell ref="W85:X85"/>
    <mergeCell ref="B84:I84"/>
    <mergeCell ref="K84:L84"/>
    <mergeCell ref="W84:X84"/>
    <mergeCell ref="N85:P85"/>
    <mergeCell ref="Q85:S85"/>
    <mergeCell ref="T85:V85"/>
    <mergeCell ref="N84:P84"/>
    <mergeCell ref="Q84:S84"/>
    <mergeCell ref="T84:V84"/>
    <mergeCell ref="K81:L81"/>
    <mergeCell ref="N81:P81"/>
    <mergeCell ref="Q81:S81"/>
    <mergeCell ref="T81:V81"/>
    <mergeCell ref="W81:X81"/>
    <mergeCell ref="B82:I82"/>
    <mergeCell ref="K82:L82"/>
    <mergeCell ref="N82:P82"/>
    <mergeCell ref="Q82:S82"/>
    <mergeCell ref="T82:V82"/>
    <mergeCell ref="W82:X82"/>
    <mergeCell ref="B81:I81"/>
    <mergeCell ref="B79:I79"/>
    <mergeCell ref="K79:L79"/>
    <mergeCell ref="N79:P79"/>
    <mergeCell ref="Q79:S79"/>
    <mergeCell ref="T79:V79"/>
    <mergeCell ref="W79:X79"/>
    <mergeCell ref="B80:I80"/>
    <mergeCell ref="K80:L80"/>
    <mergeCell ref="N80:P80"/>
    <mergeCell ref="Q80:S80"/>
    <mergeCell ref="T80:V80"/>
    <mergeCell ref="W80:X80"/>
    <mergeCell ref="B77:I77"/>
    <mergeCell ref="K77:L77"/>
    <mergeCell ref="N77:P77"/>
    <mergeCell ref="Q77:S77"/>
    <mergeCell ref="T77:V77"/>
    <mergeCell ref="W77:X77"/>
    <mergeCell ref="B78:I78"/>
    <mergeCell ref="K78:L78"/>
    <mergeCell ref="N78:P78"/>
    <mergeCell ref="Q78:S78"/>
    <mergeCell ref="T78:V78"/>
    <mergeCell ref="W78:X78"/>
    <mergeCell ref="B75:I75"/>
    <mergeCell ref="K75:L75"/>
    <mergeCell ref="N75:P75"/>
    <mergeCell ref="Q75:S75"/>
    <mergeCell ref="T75:V75"/>
    <mergeCell ref="W75:X75"/>
    <mergeCell ref="B76:I76"/>
    <mergeCell ref="K76:L76"/>
    <mergeCell ref="N76:P76"/>
    <mergeCell ref="Q76:S76"/>
    <mergeCell ref="T76:V76"/>
    <mergeCell ref="W76:X76"/>
    <mergeCell ref="B73:I73"/>
    <mergeCell ref="K73:L73"/>
    <mergeCell ref="N73:P73"/>
    <mergeCell ref="Q73:S73"/>
    <mergeCell ref="T73:V73"/>
    <mergeCell ref="W73:X73"/>
    <mergeCell ref="B74:I74"/>
    <mergeCell ref="K74:L74"/>
    <mergeCell ref="N74:P74"/>
    <mergeCell ref="Q74:S74"/>
    <mergeCell ref="T74:V74"/>
    <mergeCell ref="W74:X74"/>
    <mergeCell ref="B71:I71"/>
    <mergeCell ref="K71:L71"/>
    <mergeCell ref="N71:P71"/>
    <mergeCell ref="Q71:S71"/>
    <mergeCell ref="T71:V71"/>
    <mergeCell ref="W71:X71"/>
    <mergeCell ref="B72:I72"/>
    <mergeCell ref="K72:L72"/>
    <mergeCell ref="N72:P72"/>
    <mergeCell ref="Q72:S72"/>
    <mergeCell ref="T72:V72"/>
    <mergeCell ref="W72:X72"/>
    <mergeCell ref="B69:I69"/>
    <mergeCell ref="K69:L69"/>
    <mergeCell ref="N69:P69"/>
    <mergeCell ref="Q69:S69"/>
    <mergeCell ref="T69:V69"/>
    <mergeCell ref="W69:X69"/>
    <mergeCell ref="B70:I70"/>
    <mergeCell ref="K70:L70"/>
    <mergeCell ref="N70:P70"/>
    <mergeCell ref="Q70:S70"/>
    <mergeCell ref="T70:V70"/>
    <mergeCell ref="W70:X70"/>
    <mergeCell ref="B67:I67"/>
    <mergeCell ref="K67:L67"/>
    <mergeCell ref="N67:P67"/>
    <mergeCell ref="Q67:S67"/>
    <mergeCell ref="T67:V67"/>
    <mergeCell ref="W67:X67"/>
    <mergeCell ref="B68:I68"/>
    <mergeCell ref="K68:L68"/>
    <mergeCell ref="N68:P68"/>
    <mergeCell ref="Q68:S68"/>
    <mergeCell ref="T68:V68"/>
    <mergeCell ref="W68:X68"/>
    <mergeCell ref="B65:I65"/>
    <mergeCell ref="K65:L65"/>
    <mergeCell ref="N65:P65"/>
    <mergeCell ref="Q65:S65"/>
    <mergeCell ref="T65:V65"/>
    <mergeCell ref="W65:X65"/>
    <mergeCell ref="B66:I66"/>
    <mergeCell ref="K66:L66"/>
    <mergeCell ref="N66:P66"/>
    <mergeCell ref="Q66:S66"/>
    <mergeCell ref="T66:V66"/>
    <mergeCell ref="W66:X66"/>
    <mergeCell ref="B62:I62"/>
    <mergeCell ref="K62:L62"/>
    <mergeCell ref="N62:P62"/>
    <mergeCell ref="Q62:S62"/>
    <mergeCell ref="T62:V62"/>
    <mergeCell ref="W62:X62"/>
    <mergeCell ref="B64:I64"/>
    <mergeCell ref="K64:L64"/>
    <mergeCell ref="N64:P64"/>
    <mergeCell ref="Q64:S64"/>
    <mergeCell ref="T64:V64"/>
    <mergeCell ref="W64:X64"/>
    <mergeCell ref="B63:I63"/>
    <mergeCell ref="K63:L63"/>
    <mergeCell ref="N63:P63"/>
    <mergeCell ref="Q63:S63"/>
    <mergeCell ref="T63:V63"/>
    <mergeCell ref="W63:X63"/>
    <mergeCell ref="B58:I58"/>
    <mergeCell ref="K58:L58"/>
    <mergeCell ref="W58:X58"/>
    <mergeCell ref="B59:I59"/>
    <mergeCell ref="K59:L59"/>
    <mergeCell ref="W59:X59"/>
    <mergeCell ref="B61:I61"/>
    <mergeCell ref="K61:L61"/>
    <mergeCell ref="N61:P61"/>
    <mergeCell ref="Q61:S61"/>
    <mergeCell ref="T61:V61"/>
    <mergeCell ref="W61:X61"/>
    <mergeCell ref="W60:X60"/>
    <mergeCell ref="B60:I60"/>
    <mergeCell ref="K60:L60"/>
    <mergeCell ref="N60:P60"/>
    <mergeCell ref="Q60:S60"/>
    <mergeCell ref="T60:V60"/>
    <mergeCell ref="N59:P59"/>
    <mergeCell ref="Q59:S59"/>
    <mergeCell ref="T59:V59"/>
    <mergeCell ref="N58:P58"/>
    <mergeCell ref="Q58:S58"/>
    <mergeCell ref="T58:V58"/>
    <mergeCell ref="B56:I56"/>
    <mergeCell ref="K56:L56"/>
    <mergeCell ref="N56:P56"/>
    <mergeCell ref="Q56:S56"/>
    <mergeCell ref="T56:V56"/>
    <mergeCell ref="W56:X56"/>
    <mergeCell ref="B57:I57"/>
    <mergeCell ref="K57:L57"/>
    <mergeCell ref="N57:P57"/>
    <mergeCell ref="Q57:S57"/>
    <mergeCell ref="T57:V57"/>
    <mergeCell ref="W57:X57"/>
    <mergeCell ref="B54:I54"/>
    <mergeCell ref="K54:L54"/>
    <mergeCell ref="N54:P54"/>
    <mergeCell ref="Q54:S54"/>
    <mergeCell ref="T54:V54"/>
    <mergeCell ref="W54:X54"/>
    <mergeCell ref="B55:I55"/>
    <mergeCell ref="K55:L55"/>
    <mergeCell ref="N55:P55"/>
    <mergeCell ref="Q55:S55"/>
    <mergeCell ref="T55:V55"/>
    <mergeCell ref="W55:X55"/>
    <mergeCell ref="K50:L50"/>
    <mergeCell ref="W50:X50"/>
    <mergeCell ref="B53:I53"/>
    <mergeCell ref="K53:L53"/>
    <mergeCell ref="W53:X53"/>
    <mergeCell ref="B51:I51"/>
    <mergeCell ref="K51:L51"/>
    <mergeCell ref="W51:X51"/>
    <mergeCell ref="K52:L52"/>
    <mergeCell ref="W52:X52"/>
    <mergeCell ref="B52:I52"/>
    <mergeCell ref="N53:P53"/>
    <mergeCell ref="Q53:S53"/>
    <mergeCell ref="T53:V53"/>
    <mergeCell ref="N52:P52"/>
    <mergeCell ref="Q52:S52"/>
    <mergeCell ref="T52:V52"/>
    <mergeCell ref="N51:P51"/>
    <mergeCell ref="Q51:S51"/>
    <mergeCell ref="T51:V51"/>
    <mergeCell ref="N43:P43"/>
    <mergeCell ref="Q43:S43"/>
    <mergeCell ref="T43:V43"/>
    <mergeCell ref="W47:X47"/>
    <mergeCell ref="B48:I48"/>
    <mergeCell ref="K48:L48"/>
    <mergeCell ref="W48:X48"/>
    <mergeCell ref="B49:I49"/>
    <mergeCell ref="K49:L49"/>
    <mergeCell ref="W49:X49"/>
    <mergeCell ref="B47:I47"/>
    <mergeCell ref="K47:L47"/>
    <mergeCell ref="T48:V48"/>
    <mergeCell ref="N47:P47"/>
    <mergeCell ref="Q47:S47"/>
    <mergeCell ref="T47:V47"/>
    <mergeCell ref="N49:P49"/>
    <mergeCell ref="Q49:S49"/>
    <mergeCell ref="T49:V49"/>
    <mergeCell ref="B46:I46"/>
    <mergeCell ref="K46:L46"/>
    <mergeCell ref="N46:P46"/>
    <mergeCell ref="Q46:S46"/>
    <mergeCell ref="T46:V46"/>
    <mergeCell ref="F32:S33"/>
    <mergeCell ref="T32:V32"/>
    <mergeCell ref="W32:X32"/>
    <mergeCell ref="B33:E33"/>
    <mergeCell ref="T33:V33"/>
    <mergeCell ref="W33:X33"/>
    <mergeCell ref="K44:L44"/>
    <mergeCell ref="N44:P44"/>
    <mergeCell ref="Q44:S44"/>
    <mergeCell ref="T44:V44"/>
    <mergeCell ref="B34:E34"/>
    <mergeCell ref="F34:S34"/>
    <mergeCell ref="T34:V34"/>
    <mergeCell ref="W34:X34"/>
    <mergeCell ref="F37:S37"/>
    <mergeCell ref="B41:I43"/>
    <mergeCell ref="J41:J43"/>
    <mergeCell ref="K41:L43"/>
    <mergeCell ref="M41:M43"/>
    <mergeCell ref="N41:X41"/>
    <mergeCell ref="N42:P42"/>
    <mergeCell ref="Q42:S42"/>
    <mergeCell ref="T42:V42"/>
    <mergeCell ref="W42:X43"/>
    <mergeCell ref="U15:X15"/>
    <mergeCell ref="Q16:T16"/>
    <mergeCell ref="U16:X16"/>
    <mergeCell ref="W46:X46"/>
    <mergeCell ref="S19:T19"/>
    <mergeCell ref="G23:M23"/>
    <mergeCell ref="N23:P23"/>
    <mergeCell ref="J26:K26"/>
    <mergeCell ref="W26:X27"/>
    <mergeCell ref="T28:V28"/>
    <mergeCell ref="W28:X28"/>
    <mergeCell ref="W44:X44"/>
    <mergeCell ref="B45:I45"/>
    <mergeCell ref="K45:L45"/>
    <mergeCell ref="W45:X45"/>
    <mergeCell ref="B44:I44"/>
    <mergeCell ref="T29:V29"/>
    <mergeCell ref="W29:X29"/>
    <mergeCell ref="B30:E30"/>
    <mergeCell ref="F30:S30"/>
    <mergeCell ref="T30:V30"/>
    <mergeCell ref="W30:X30"/>
    <mergeCell ref="T31:V31"/>
    <mergeCell ref="W31:X31"/>
    <mergeCell ref="V2:X2"/>
    <mergeCell ref="P3:X3"/>
    <mergeCell ref="P4:X4"/>
    <mergeCell ref="P5:X5"/>
    <mergeCell ref="P6:X6"/>
    <mergeCell ref="Q9:X9"/>
    <mergeCell ref="Q11:X11"/>
    <mergeCell ref="Q14:X14"/>
    <mergeCell ref="Q13:X13"/>
    <mergeCell ref="T12:V12"/>
    <mergeCell ref="B115:I115"/>
    <mergeCell ref="K115:L115"/>
    <mergeCell ref="N115:P115"/>
    <mergeCell ref="Q115:S115"/>
    <mergeCell ref="T115:V115"/>
    <mergeCell ref="W115:X115"/>
    <mergeCell ref="N45:P45"/>
    <mergeCell ref="Q45:S45"/>
    <mergeCell ref="T45:V45"/>
    <mergeCell ref="N50:P50"/>
    <mergeCell ref="Q50:S50"/>
    <mergeCell ref="T50:V50"/>
    <mergeCell ref="N48:P48"/>
    <mergeCell ref="Q48:S48"/>
    <mergeCell ref="N108:P108"/>
    <mergeCell ref="Q108:S108"/>
    <mergeCell ref="T108:V108"/>
    <mergeCell ref="N107:P107"/>
    <mergeCell ref="Q107:S107"/>
    <mergeCell ref="T107:V107"/>
    <mergeCell ref="N102:P102"/>
    <mergeCell ref="Q102:S102"/>
    <mergeCell ref="T102:V102"/>
    <mergeCell ref="B50:I50"/>
  </mergeCells>
  <pageMargins left="0" right="0" top="0" bottom="0" header="0" footer="0"/>
  <pageSetup paperSize="9" scale="53" fitToHeight="0" pageOrder="overThenDown" orientation="portrait" r:id="rId1"/>
  <headerFooter alignWithMargins="0"/>
  <rowBreaks count="1" manualBreakCount="1">
    <brk id="9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AH86"/>
  <sheetViews>
    <sheetView view="pageBreakPreview" zoomScale="80" zoomScaleNormal="80" zoomScaleSheetLayoutView="80" workbookViewId="0">
      <selection activeCell="T21" sqref="T21:V21"/>
    </sheetView>
  </sheetViews>
  <sheetFormatPr defaultRowHeight="11.25" x14ac:dyDescent="0.2"/>
  <cols>
    <col min="1" max="1" width="1.7109375" style="1" customWidth="1"/>
    <col min="2" max="4" width="9" style="1" customWidth="1"/>
    <col min="5" max="6" width="12.28515625" style="1" customWidth="1"/>
    <col min="7" max="11" width="9" style="1" customWidth="1"/>
    <col min="12" max="12" width="9" style="42" customWidth="1"/>
    <col min="13" max="13" width="21.42578125" style="42" customWidth="1"/>
    <col min="14" max="23" width="9" style="42" customWidth="1"/>
    <col min="24" max="24" width="9.7109375" style="42" customWidth="1"/>
    <col min="25" max="25" width="21" style="13" customWidth="1"/>
    <col min="26" max="26" width="20.85546875" style="1" customWidth="1"/>
    <col min="27" max="27" width="15.5703125" style="1" customWidth="1"/>
    <col min="28" max="28" width="17.28515625" style="1" customWidth="1"/>
    <col min="29" max="29" width="15.5703125" style="1" customWidth="1"/>
    <col min="30" max="30" width="4.5703125" style="1" customWidth="1"/>
    <col min="31" max="36" width="9.140625" style="1" customWidth="1"/>
    <col min="37" max="16384" width="9.140625" style="1"/>
  </cols>
  <sheetData>
    <row r="1" spans="1:29" ht="15.75" customHeight="1" x14ac:dyDescent="0.25">
      <c r="E1" s="250" t="s">
        <v>229</v>
      </c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Z1"/>
      <c r="AA1"/>
      <c r="AB1"/>
    </row>
    <row r="2" spans="1:29" ht="11.25" customHeight="1" thickBot="1" x14ac:dyDescent="0.3">
      <c r="Z2"/>
      <c r="AA2"/>
      <c r="AB2"/>
    </row>
    <row r="3" spans="1:29" ht="15" customHeight="1" x14ac:dyDescent="0.25">
      <c r="A3" s="12"/>
      <c r="B3" s="172" t="s">
        <v>228</v>
      </c>
      <c r="C3" s="172" t="s">
        <v>141</v>
      </c>
      <c r="D3" s="172"/>
      <c r="E3" s="172"/>
      <c r="F3" s="172"/>
      <c r="G3" s="172"/>
      <c r="H3" s="172"/>
      <c r="I3" s="172"/>
      <c r="J3" s="253" t="s">
        <v>140</v>
      </c>
      <c r="K3" s="256" t="s">
        <v>227</v>
      </c>
      <c r="L3" s="256"/>
      <c r="M3" s="177" t="s">
        <v>226</v>
      </c>
      <c r="N3" s="183" t="s">
        <v>137</v>
      </c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48"/>
      <c r="Z3" s="60" t="s">
        <v>233</v>
      </c>
      <c r="AA3" s="52">
        <f>SUM(AA4:AA6)</f>
        <v>0</v>
      </c>
      <c r="AB3"/>
    </row>
    <row r="4" spans="1:29" ht="15" customHeight="1" x14ac:dyDescent="0.25">
      <c r="B4" s="173"/>
      <c r="C4" s="173"/>
      <c r="D4" s="252"/>
      <c r="E4" s="252"/>
      <c r="F4" s="252"/>
      <c r="G4" s="252"/>
      <c r="H4" s="252"/>
      <c r="I4" s="252"/>
      <c r="J4" s="254"/>
      <c r="K4" s="254"/>
      <c r="L4" s="257"/>
      <c r="M4" s="178"/>
      <c r="N4" s="184" t="s">
        <v>298</v>
      </c>
      <c r="O4" s="184"/>
      <c r="P4" s="184"/>
      <c r="Q4" s="184" t="s">
        <v>310</v>
      </c>
      <c r="R4" s="184"/>
      <c r="S4" s="184"/>
      <c r="T4" s="184" t="s">
        <v>325</v>
      </c>
      <c r="U4" s="184"/>
      <c r="V4" s="184"/>
      <c r="W4" s="185" t="s">
        <v>136</v>
      </c>
      <c r="X4" s="185"/>
      <c r="Y4" s="63"/>
      <c r="Z4" s="61">
        <v>2026</v>
      </c>
      <c r="AA4" s="54">
        <f>N7-'Лист 1'!N105</f>
        <v>0</v>
      </c>
      <c r="AB4"/>
    </row>
    <row r="5" spans="1:29" ht="27.75" customHeight="1" thickBot="1" x14ac:dyDescent="0.3">
      <c r="B5" s="175"/>
      <c r="C5" s="175"/>
      <c r="D5" s="176"/>
      <c r="E5" s="176"/>
      <c r="F5" s="176"/>
      <c r="G5" s="176"/>
      <c r="H5" s="176"/>
      <c r="I5" s="176"/>
      <c r="J5" s="255"/>
      <c r="K5" s="255"/>
      <c r="L5" s="258"/>
      <c r="M5" s="179"/>
      <c r="N5" s="179" t="s">
        <v>135</v>
      </c>
      <c r="O5" s="179"/>
      <c r="P5" s="179"/>
      <c r="Q5" s="179" t="s">
        <v>134</v>
      </c>
      <c r="R5" s="179"/>
      <c r="S5" s="179"/>
      <c r="T5" s="179" t="s">
        <v>133</v>
      </c>
      <c r="U5" s="179"/>
      <c r="V5" s="179"/>
      <c r="W5" s="179"/>
      <c r="X5" s="186"/>
      <c r="Y5" s="63"/>
      <c r="Z5" s="61">
        <v>2027</v>
      </c>
      <c r="AA5" s="54">
        <f>Q7-'Лист 1'!Q105</f>
        <v>0</v>
      </c>
      <c r="AB5"/>
    </row>
    <row r="6" spans="1:29" ht="12.75" customHeight="1" x14ac:dyDescent="0.2">
      <c r="B6" s="24" t="s">
        <v>132</v>
      </c>
      <c r="C6" s="251" t="s">
        <v>131</v>
      </c>
      <c r="D6" s="251"/>
      <c r="E6" s="251"/>
      <c r="F6" s="251"/>
      <c r="G6" s="251"/>
      <c r="H6" s="251"/>
      <c r="I6" s="251"/>
      <c r="J6" s="43" t="s">
        <v>130</v>
      </c>
      <c r="K6" s="231" t="s">
        <v>129</v>
      </c>
      <c r="L6" s="231"/>
      <c r="M6" s="100" t="s">
        <v>225</v>
      </c>
      <c r="N6" s="160" t="s">
        <v>128</v>
      </c>
      <c r="O6" s="160"/>
      <c r="P6" s="160"/>
      <c r="Q6" s="160" t="s">
        <v>127</v>
      </c>
      <c r="R6" s="160"/>
      <c r="S6" s="160"/>
      <c r="T6" s="160" t="s">
        <v>126</v>
      </c>
      <c r="U6" s="160"/>
      <c r="V6" s="160"/>
      <c r="W6" s="158" t="s">
        <v>125</v>
      </c>
      <c r="X6" s="158"/>
      <c r="Y6" s="49"/>
      <c r="Z6" s="62">
        <v>2028</v>
      </c>
      <c r="AA6" s="57">
        <f>T7-'Лист 1'!T105</f>
        <v>0</v>
      </c>
      <c r="AB6" s="19"/>
    </row>
    <row r="7" spans="1:29" ht="15.75" customHeight="1" x14ac:dyDescent="0.25">
      <c r="B7" s="25" t="s">
        <v>132</v>
      </c>
      <c r="C7" s="192" t="s">
        <v>224</v>
      </c>
      <c r="D7" s="192"/>
      <c r="E7" s="192"/>
      <c r="F7" s="192"/>
      <c r="G7" s="192"/>
      <c r="H7" s="192"/>
      <c r="I7" s="192"/>
      <c r="J7" s="45" t="s">
        <v>223</v>
      </c>
      <c r="K7" s="248" t="s">
        <v>0</v>
      </c>
      <c r="L7" s="248"/>
      <c r="M7" s="111"/>
      <c r="N7" s="240">
        <f>N10+N14</f>
        <v>26978169.510000002</v>
      </c>
      <c r="O7" s="240"/>
      <c r="P7" s="240"/>
      <c r="Q7" s="240">
        <f>Q14</f>
        <v>21476239.66</v>
      </c>
      <c r="R7" s="240"/>
      <c r="S7" s="240"/>
      <c r="T7" s="240">
        <f>T14</f>
        <v>20264356.879999999</v>
      </c>
      <c r="U7" s="240"/>
      <c r="V7" s="240"/>
      <c r="W7" s="187"/>
      <c r="X7" s="187"/>
      <c r="Z7" s="26"/>
      <c r="AA7" s="26"/>
    </row>
    <row r="8" spans="1:29" ht="153" customHeight="1" x14ac:dyDescent="0.25">
      <c r="B8" s="27" t="s">
        <v>222</v>
      </c>
      <c r="C8" s="191" t="s">
        <v>221</v>
      </c>
      <c r="D8" s="191"/>
      <c r="E8" s="191"/>
      <c r="F8" s="191"/>
      <c r="G8" s="191"/>
      <c r="H8" s="191"/>
      <c r="I8" s="191"/>
      <c r="J8" s="43" t="s">
        <v>220</v>
      </c>
      <c r="K8" s="231" t="s">
        <v>0</v>
      </c>
      <c r="L8" s="231"/>
      <c r="M8" s="96"/>
      <c r="N8" s="139" t="s">
        <v>16</v>
      </c>
      <c r="O8" s="139"/>
      <c r="P8" s="139"/>
      <c r="Q8" s="139" t="s">
        <v>16</v>
      </c>
      <c r="R8" s="139"/>
      <c r="S8" s="139"/>
      <c r="T8" s="139" t="s">
        <v>16</v>
      </c>
      <c r="U8" s="139"/>
      <c r="V8" s="139"/>
      <c r="W8" s="147" t="s">
        <v>16</v>
      </c>
      <c r="X8" s="147"/>
      <c r="Y8" s="68" t="b">
        <f>Z8=0</f>
        <v>1</v>
      </c>
      <c r="Z8" s="50">
        <f>AA3-AA8</f>
        <v>0</v>
      </c>
      <c r="AA8" s="50">
        <f>AA9+AA10+AA12+AA13+AA15++AA14</f>
        <v>0</v>
      </c>
      <c r="AB8"/>
    </row>
    <row r="9" spans="1:29" ht="36.75" customHeight="1" x14ac:dyDescent="0.25">
      <c r="B9" s="27" t="s">
        <v>219</v>
      </c>
      <c r="C9" s="191" t="s">
        <v>218</v>
      </c>
      <c r="D9" s="191"/>
      <c r="E9" s="191"/>
      <c r="F9" s="191"/>
      <c r="G9" s="191"/>
      <c r="H9" s="191"/>
      <c r="I9" s="191"/>
      <c r="J9" s="43" t="s">
        <v>217</v>
      </c>
      <c r="K9" s="231" t="s">
        <v>0</v>
      </c>
      <c r="L9" s="231"/>
      <c r="M9" s="96"/>
      <c r="N9" s="139" t="s">
        <v>16</v>
      </c>
      <c r="O9" s="139"/>
      <c r="P9" s="139"/>
      <c r="Q9" s="139" t="s">
        <v>16</v>
      </c>
      <c r="R9" s="139"/>
      <c r="S9" s="139"/>
      <c r="T9" s="139" t="s">
        <v>16</v>
      </c>
      <c r="U9" s="139"/>
      <c r="V9" s="139"/>
      <c r="W9" s="147" t="s">
        <v>16</v>
      </c>
      <c r="X9" s="147"/>
      <c r="Y9" s="67" t="s">
        <v>287</v>
      </c>
      <c r="Z9" s="51">
        <v>2026</v>
      </c>
      <c r="AA9" s="52">
        <f>Y20+Y34+Y64-'Лист 1'!N109</f>
        <v>0</v>
      </c>
      <c r="AB9"/>
    </row>
    <row r="10" spans="1:29" ht="36.75" customHeight="1" x14ac:dyDescent="0.25">
      <c r="B10" s="27" t="s">
        <v>216</v>
      </c>
      <c r="C10" s="191" t="s">
        <v>215</v>
      </c>
      <c r="D10" s="191"/>
      <c r="E10" s="191"/>
      <c r="F10" s="191"/>
      <c r="G10" s="191"/>
      <c r="H10" s="191"/>
      <c r="I10" s="191"/>
      <c r="J10" s="43" t="s">
        <v>214</v>
      </c>
      <c r="K10" s="231" t="s">
        <v>0</v>
      </c>
      <c r="L10" s="231"/>
      <c r="M10" s="96"/>
      <c r="N10" s="196">
        <f>AA37</f>
        <v>0</v>
      </c>
      <c r="O10" s="139"/>
      <c r="P10" s="139"/>
      <c r="Q10" s="139" t="s">
        <v>16</v>
      </c>
      <c r="R10" s="139"/>
      <c r="S10" s="139"/>
      <c r="T10" s="139" t="s">
        <v>16</v>
      </c>
      <c r="U10" s="139"/>
      <c r="V10" s="139"/>
      <c r="W10" s="147" t="s">
        <v>16</v>
      </c>
      <c r="X10" s="147"/>
      <c r="Y10" s="64"/>
      <c r="Z10" s="53">
        <v>2027</v>
      </c>
      <c r="AA10" s="54">
        <f>Q20+Q37+Q38+Q39+Q40+Q64-'Лист 1'!Q109</f>
        <v>0</v>
      </c>
      <c r="AB10"/>
    </row>
    <row r="11" spans="1:29" ht="12.75" customHeight="1" x14ac:dyDescent="0.25">
      <c r="B11" s="28"/>
      <c r="C11" s="188" t="s">
        <v>4</v>
      </c>
      <c r="D11" s="188"/>
      <c r="E11" s="188"/>
      <c r="F11" s="188"/>
      <c r="G11" s="188"/>
      <c r="H11" s="188"/>
      <c r="I11" s="188"/>
      <c r="J11" s="44"/>
      <c r="K11" s="232"/>
      <c r="L11" s="232"/>
      <c r="M11" s="108"/>
      <c r="N11" s="233"/>
      <c r="O11" s="233"/>
      <c r="P11" s="233"/>
      <c r="Q11" s="233"/>
      <c r="R11" s="233"/>
      <c r="S11" s="233"/>
      <c r="T11" s="233"/>
      <c r="U11" s="233"/>
      <c r="V11" s="233"/>
      <c r="W11" s="259"/>
      <c r="X11" s="259"/>
      <c r="Y11" s="64"/>
      <c r="Z11" s="55"/>
      <c r="AA11" s="54"/>
      <c r="AB11"/>
    </row>
    <row r="12" spans="1:29" ht="12.75" customHeight="1" x14ac:dyDescent="0.25">
      <c r="B12" s="27" t="s">
        <v>213</v>
      </c>
      <c r="C12" s="230" t="s">
        <v>186</v>
      </c>
      <c r="D12" s="230"/>
      <c r="E12" s="230"/>
      <c r="F12" s="230"/>
      <c r="G12" s="230"/>
      <c r="H12" s="230"/>
      <c r="I12" s="230"/>
      <c r="J12" s="43" t="s">
        <v>212</v>
      </c>
      <c r="K12" s="231" t="s">
        <v>0</v>
      </c>
      <c r="L12" s="231"/>
      <c r="M12" s="96" t="s">
        <v>0</v>
      </c>
      <c r="N12" s="196">
        <f>N10</f>
        <v>0</v>
      </c>
      <c r="O12" s="139"/>
      <c r="P12" s="139"/>
      <c r="Q12" s="139" t="s">
        <v>16</v>
      </c>
      <c r="R12" s="139"/>
      <c r="S12" s="139"/>
      <c r="T12" s="139" t="s">
        <v>16</v>
      </c>
      <c r="U12" s="139"/>
      <c r="V12" s="139"/>
      <c r="W12" s="147" t="s">
        <v>16</v>
      </c>
      <c r="X12" s="147"/>
      <c r="Y12" s="65"/>
      <c r="Z12" s="56">
        <v>2028</v>
      </c>
      <c r="AA12" s="57">
        <f>T20+T34+T64-'Лист 1'!T109</f>
        <v>0</v>
      </c>
      <c r="AB12"/>
    </row>
    <row r="13" spans="1:29" ht="18" customHeight="1" x14ac:dyDescent="0.2">
      <c r="B13" s="27" t="s">
        <v>211</v>
      </c>
      <c r="C13" s="230" t="s">
        <v>182</v>
      </c>
      <c r="D13" s="230"/>
      <c r="E13" s="230"/>
      <c r="F13" s="230"/>
      <c r="G13" s="230"/>
      <c r="H13" s="230"/>
      <c r="I13" s="230"/>
      <c r="J13" s="43" t="s">
        <v>210</v>
      </c>
      <c r="K13" s="231" t="s">
        <v>0</v>
      </c>
      <c r="L13" s="231"/>
      <c r="M13" s="96" t="s">
        <v>0</v>
      </c>
      <c r="N13" s="139" t="s">
        <v>16</v>
      </c>
      <c r="O13" s="139"/>
      <c r="P13" s="139"/>
      <c r="Q13" s="139" t="s">
        <v>16</v>
      </c>
      <c r="R13" s="139"/>
      <c r="S13" s="139"/>
      <c r="T13" s="139" t="s">
        <v>16</v>
      </c>
      <c r="U13" s="139"/>
      <c r="V13" s="139"/>
      <c r="W13" s="147" t="s">
        <v>16</v>
      </c>
      <c r="X13" s="147"/>
      <c r="Y13" s="67" t="s">
        <v>288</v>
      </c>
      <c r="Z13" s="58">
        <v>2026</v>
      </c>
      <c r="AA13" s="52">
        <f>Y21+Y67-'Лист 1'!N110</f>
        <v>0</v>
      </c>
      <c r="AB13" s="29"/>
    </row>
    <row r="14" spans="1:29" ht="48.75" customHeight="1" x14ac:dyDescent="0.2">
      <c r="B14" s="30" t="s">
        <v>209</v>
      </c>
      <c r="C14" s="269" t="s">
        <v>208</v>
      </c>
      <c r="D14" s="269"/>
      <c r="E14" s="269"/>
      <c r="F14" s="269"/>
      <c r="G14" s="269"/>
      <c r="H14" s="269"/>
      <c r="I14" s="269"/>
      <c r="J14" s="47" t="s">
        <v>207</v>
      </c>
      <c r="K14" s="235" t="s">
        <v>0</v>
      </c>
      <c r="L14" s="235"/>
      <c r="M14" s="109"/>
      <c r="N14" s="236">
        <f>N16+N32+N60+N56</f>
        <v>26978169.510000002</v>
      </c>
      <c r="O14" s="236"/>
      <c r="P14" s="236"/>
      <c r="Q14" s="236">
        <f>Q16+Q60+Q32</f>
        <v>21476239.66</v>
      </c>
      <c r="R14" s="236"/>
      <c r="S14" s="236"/>
      <c r="T14" s="236">
        <f>T16+T60+T32</f>
        <v>20264356.879999999</v>
      </c>
      <c r="U14" s="236"/>
      <c r="V14" s="236"/>
      <c r="W14" s="268" t="s">
        <v>16</v>
      </c>
      <c r="X14" s="268"/>
      <c r="Y14" s="63"/>
      <c r="Z14" s="59">
        <v>2027</v>
      </c>
      <c r="AA14" s="54">
        <f>Q21+Q67-'Лист 1'!Q110</f>
        <v>0</v>
      </c>
      <c r="AB14" s="10"/>
      <c r="AC14" s="31"/>
    </row>
    <row r="15" spans="1:29" ht="18" customHeight="1" x14ac:dyDescent="0.2">
      <c r="B15" s="28"/>
      <c r="C15" s="188" t="s">
        <v>4</v>
      </c>
      <c r="D15" s="188"/>
      <c r="E15" s="188"/>
      <c r="F15" s="188"/>
      <c r="G15" s="188"/>
      <c r="H15" s="188"/>
      <c r="I15" s="188"/>
      <c r="J15" s="44"/>
      <c r="K15" s="232"/>
      <c r="L15" s="232"/>
      <c r="M15" s="108"/>
      <c r="N15" s="233"/>
      <c r="O15" s="233"/>
      <c r="P15" s="233"/>
      <c r="Q15" s="233"/>
      <c r="R15" s="233"/>
      <c r="S15" s="233"/>
      <c r="T15" s="233"/>
      <c r="U15" s="233"/>
      <c r="V15" s="233"/>
      <c r="W15" s="259"/>
      <c r="X15" s="259"/>
      <c r="Y15" s="49"/>
      <c r="Z15" s="56">
        <v>2028</v>
      </c>
      <c r="AA15" s="57">
        <f>T21+T67-'Лист 1'!T110</f>
        <v>0</v>
      </c>
      <c r="AB15" s="32"/>
      <c r="AC15" s="31"/>
    </row>
    <row r="16" spans="1:29" ht="36.75" customHeight="1" x14ac:dyDescent="0.2">
      <c r="B16" s="30" t="s">
        <v>206</v>
      </c>
      <c r="C16" s="234" t="s">
        <v>236</v>
      </c>
      <c r="D16" s="234"/>
      <c r="E16" s="234"/>
      <c r="F16" s="234"/>
      <c r="G16" s="234"/>
      <c r="H16" s="234"/>
      <c r="I16" s="234"/>
      <c r="J16" s="47" t="s">
        <v>205</v>
      </c>
      <c r="K16" s="235" t="s">
        <v>0</v>
      </c>
      <c r="L16" s="235"/>
      <c r="M16" s="109"/>
      <c r="N16" s="236">
        <f>N18</f>
        <v>26546987.490000002</v>
      </c>
      <c r="O16" s="236"/>
      <c r="P16" s="236"/>
      <c r="Q16" s="236">
        <f t="shared" ref="Q16" si="0">Q18</f>
        <v>21476239.66</v>
      </c>
      <c r="R16" s="236"/>
      <c r="S16" s="236"/>
      <c r="T16" s="236">
        <f t="shared" ref="T16" si="1">T18</f>
        <v>20264356.879999999</v>
      </c>
      <c r="U16" s="236"/>
      <c r="V16" s="236"/>
      <c r="W16" s="268" t="s">
        <v>16</v>
      </c>
      <c r="X16" s="268"/>
      <c r="Y16" s="35" t="s">
        <v>263</v>
      </c>
      <c r="AB16" s="32"/>
      <c r="AC16" s="31"/>
    </row>
    <row r="17" spans="2:29" ht="15" x14ac:dyDescent="0.25">
      <c r="B17" s="28"/>
      <c r="C17" s="188" t="s">
        <v>4</v>
      </c>
      <c r="D17" s="188"/>
      <c r="E17" s="188"/>
      <c r="F17" s="188"/>
      <c r="G17" s="188"/>
      <c r="H17" s="188"/>
      <c r="I17" s="188"/>
      <c r="J17" s="44"/>
      <c r="K17" s="232"/>
      <c r="L17" s="232"/>
      <c r="M17" s="108"/>
      <c r="N17" s="233"/>
      <c r="O17" s="233"/>
      <c r="P17" s="233"/>
      <c r="Q17" s="233"/>
      <c r="R17" s="233"/>
      <c r="S17" s="233"/>
      <c r="T17" s="233"/>
      <c r="U17" s="233"/>
      <c r="V17" s="233"/>
      <c r="W17" s="259"/>
      <c r="X17" s="259"/>
      <c r="Z17" s="17" t="s">
        <v>317</v>
      </c>
      <c r="AA17" s="40"/>
      <c r="AB17" s="33"/>
    </row>
    <row r="18" spans="2:29" ht="15" x14ac:dyDescent="0.25">
      <c r="B18" s="27" t="s">
        <v>204</v>
      </c>
      <c r="C18" s="230" t="s">
        <v>186</v>
      </c>
      <c r="D18" s="230"/>
      <c r="E18" s="230"/>
      <c r="F18" s="230"/>
      <c r="G18" s="230"/>
      <c r="H18" s="230"/>
      <c r="I18" s="230"/>
      <c r="J18" s="43" t="s">
        <v>203</v>
      </c>
      <c r="K18" s="231" t="s">
        <v>0</v>
      </c>
      <c r="L18" s="231"/>
      <c r="M18" s="96" t="s">
        <v>0</v>
      </c>
      <c r="N18" s="196">
        <f>N20+N21+N23+N25+N26+N27+N22+N24+N28+N29</f>
        <v>26546987.490000002</v>
      </c>
      <c r="O18" s="196"/>
      <c r="P18" s="196"/>
      <c r="Q18" s="196">
        <f>Q20+Q21+Q23+Q25+Q26+Q27+Q28</f>
        <v>21476239.66</v>
      </c>
      <c r="R18" s="196"/>
      <c r="S18" s="196"/>
      <c r="T18" s="196">
        <f>T20+T21+T23+T25+T26+T27+T28</f>
        <v>20264356.879999999</v>
      </c>
      <c r="U18" s="196"/>
      <c r="V18" s="196"/>
      <c r="W18" s="147" t="s">
        <v>16</v>
      </c>
      <c r="X18" s="147"/>
      <c r="Y18" s="39">
        <f>Y20+Y21+Y23+Y25+Y26+Y27</f>
        <v>26546987.490000002</v>
      </c>
      <c r="Z18" s="17" t="s">
        <v>318</v>
      </c>
      <c r="AA18" s="40"/>
      <c r="AB18" s="33"/>
      <c r="AC18" s="31"/>
    </row>
    <row r="19" spans="2:29" ht="18.75" customHeight="1" x14ac:dyDescent="0.25">
      <c r="B19" s="27"/>
      <c r="C19" s="230" t="s">
        <v>180</v>
      </c>
      <c r="D19" s="230"/>
      <c r="E19" s="230"/>
      <c r="F19" s="230"/>
      <c r="G19" s="230"/>
      <c r="H19" s="230"/>
      <c r="I19" s="230"/>
      <c r="J19" s="43"/>
      <c r="K19" s="231" t="s">
        <v>0</v>
      </c>
      <c r="L19" s="231"/>
      <c r="M19" s="96" t="s">
        <v>0</v>
      </c>
      <c r="N19" s="139"/>
      <c r="O19" s="139"/>
      <c r="P19" s="139"/>
      <c r="Q19" s="139"/>
      <c r="R19" s="139"/>
      <c r="S19" s="139"/>
      <c r="T19" s="139"/>
      <c r="U19" s="139"/>
      <c r="V19" s="139"/>
      <c r="W19" s="147"/>
      <c r="X19" s="147"/>
      <c r="Y19" s="88"/>
      <c r="Z19" s="17"/>
      <c r="AA19" s="40"/>
      <c r="AB19" s="33"/>
      <c r="AC19" s="31"/>
    </row>
    <row r="20" spans="2:29" ht="15" x14ac:dyDescent="0.25">
      <c r="B20" s="27"/>
      <c r="C20" s="230" t="s">
        <v>202</v>
      </c>
      <c r="D20" s="230"/>
      <c r="E20" s="230"/>
      <c r="F20" s="230"/>
      <c r="G20" s="230"/>
      <c r="H20" s="230"/>
      <c r="I20" s="230"/>
      <c r="J20" s="43" t="s">
        <v>253</v>
      </c>
      <c r="K20" s="231" t="s">
        <v>0</v>
      </c>
      <c r="L20" s="231"/>
      <c r="M20" s="114" t="s">
        <v>0</v>
      </c>
      <c r="N20" s="196">
        <v>15775394.83</v>
      </c>
      <c r="O20" s="196"/>
      <c r="P20" s="196"/>
      <c r="Q20" s="196">
        <v>10166067.359999999</v>
      </c>
      <c r="R20" s="196"/>
      <c r="S20" s="196"/>
      <c r="T20" s="196">
        <v>7783325.3499999996</v>
      </c>
      <c r="U20" s="196"/>
      <c r="V20" s="196"/>
      <c r="W20" s="147" t="s">
        <v>16</v>
      </c>
      <c r="X20" s="147"/>
      <c r="Y20" s="14">
        <f>N20+AA17</f>
        <v>15775394.83</v>
      </c>
      <c r="Z20" s="16"/>
      <c r="AA20" s="40"/>
      <c r="AB20" s="33"/>
      <c r="AC20" s="31"/>
    </row>
    <row r="21" spans="2:29" ht="15" x14ac:dyDescent="0.25">
      <c r="B21" s="27"/>
      <c r="C21" s="230" t="s">
        <v>234</v>
      </c>
      <c r="D21" s="230"/>
      <c r="E21" s="230"/>
      <c r="F21" s="230"/>
      <c r="G21" s="230"/>
      <c r="H21" s="230"/>
      <c r="I21" s="230"/>
      <c r="J21" s="43" t="s">
        <v>254</v>
      </c>
      <c r="K21" s="231" t="s">
        <v>0</v>
      </c>
      <c r="L21" s="231"/>
      <c r="M21" s="114" t="s">
        <v>0</v>
      </c>
      <c r="N21" s="196">
        <v>10771592.66</v>
      </c>
      <c r="O21" s="196"/>
      <c r="P21" s="196"/>
      <c r="Q21" s="196">
        <v>11310172.300000001</v>
      </c>
      <c r="R21" s="196"/>
      <c r="S21" s="196"/>
      <c r="T21" s="196">
        <v>12481031.529999999</v>
      </c>
      <c r="U21" s="196"/>
      <c r="V21" s="196"/>
      <c r="W21" s="147" t="s">
        <v>16</v>
      </c>
      <c r="X21" s="147"/>
      <c r="Y21" s="14">
        <f>N21+AA18</f>
        <v>10771592.66</v>
      </c>
      <c r="Z21" s="16"/>
      <c r="AA21" s="40"/>
      <c r="AB21" s="33"/>
      <c r="AC21" s="31"/>
    </row>
    <row r="22" spans="2:29" ht="15" hidden="1" x14ac:dyDescent="0.25">
      <c r="B22" s="27"/>
      <c r="C22" s="230" t="s">
        <v>202</v>
      </c>
      <c r="D22" s="230"/>
      <c r="E22" s="230"/>
      <c r="F22" s="230"/>
      <c r="G22" s="230"/>
      <c r="H22" s="230"/>
      <c r="I22" s="230"/>
      <c r="J22" s="80" t="s">
        <v>255</v>
      </c>
      <c r="K22" s="231" t="s">
        <v>0</v>
      </c>
      <c r="L22" s="231"/>
      <c r="M22" s="114" t="s">
        <v>0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47" t="s">
        <v>16</v>
      </c>
      <c r="X22" s="147"/>
      <c r="Y22" s="14">
        <f>AE22+N22</f>
        <v>0</v>
      </c>
      <c r="Z22" s="16" t="s">
        <v>245</v>
      </c>
      <c r="AA22" s="40"/>
      <c r="AB22" s="33"/>
      <c r="AC22" s="112"/>
    </row>
    <row r="23" spans="2:29" ht="15" hidden="1" x14ac:dyDescent="0.25">
      <c r="B23" s="27"/>
      <c r="C23" s="230" t="s">
        <v>202</v>
      </c>
      <c r="D23" s="230"/>
      <c r="E23" s="230"/>
      <c r="F23" s="230"/>
      <c r="G23" s="230"/>
      <c r="H23" s="230"/>
      <c r="I23" s="230"/>
      <c r="J23" s="43" t="s">
        <v>256</v>
      </c>
      <c r="K23" s="231" t="s">
        <v>0</v>
      </c>
      <c r="L23" s="231"/>
      <c r="M23" s="114" t="s">
        <v>0</v>
      </c>
      <c r="N23" s="196"/>
      <c r="O23" s="196"/>
      <c r="P23" s="196"/>
      <c r="Q23" s="196"/>
      <c r="R23" s="196"/>
      <c r="S23" s="196"/>
      <c r="T23" s="196"/>
      <c r="U23" s="196"/>
      <c r="V23" s="196"/>
      <c r="W23" s="147" t="s">
        <v>16</v>
      </c>
      <c r="X23" s="147"/>
      <c r="Y23" s="14">
        <f>N23+AA19</f>
        <v>0</v>
      </c>
      <c r="Z23" s="16" t="s">
        <v>230</v>
      </c>
      <c r="AA23" s="40"/>
      <c r="AB23" s="38"/>
    </row>
    <row r="24" spans="2:29" ht="15" hidden="1" customHeight="1" x14ac:dyDescent="0.25">
      <c r="B24" s="27"/>
      <c r="C24" s="230" t="s">
        <v>202</v>
      </c>
      <c r="D24" s="230"/>
      <c r="E24" s="230"/>
      <c r="F24" s="230"/>
      <c r="G24" s="230"/>
      <c r="H24" s="230"/>
      <c r="I24" s="230"/>
      <c r="J24" s="81" t="s">
        <v>289</v>
      </c>
      <c r="K24" s="231" t="s">
        <v>0</v>
      </c>
      <c r="L24" s="231"/>
      <c r="M24" s="114" t="s">
        <v>0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47"/>
      <c r="X24" s="147"/>
      <c r="Y24" s="14">
        <f>N24</f>
        <v>0</v>
      </c>
      <c r="Z24" s="16"/>
      <c r="AA24" s="40"/>
      <c r="AB24" s="38"/>
    </row>
    <row r="25" spans="2:29" ht="15" hidden="1" x14ac:dyDescent="0.25">
      <c r="B25" s="27"/>
      <c r="C25" s="230" t="s">
        <v>202</v>
      </c>
      <c r="D25" s="230"/>
      <c r="E25" s="230"/>
      <c r="F25" s="230"/>
      <c r="G25" s="230"/>
      <c r="H25" s="230"/>
      <c r="I25" s="230"/>
      <c r="J25" s="43" t="s">
        <v>289</v>
      </c>
      <c r="K25" s="231" t="s">
        <v>0</v>
      </c>
      <c r="L25" s="231"/>
      <c r="M25" s="114" t="s">
        <v>0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47" t="s">
        <v>16</v>
      </c>
      <c r="X25" s="147"/>
      <c r="Y25" s="14">
        <f>N25+AA20</f>
        <v>0</v>
      </c>
      <c r="Z25" s="16" t="s">
        <v>231</v>
      </c>
      <c r="AA25" s="40"/>
      <c r="AB25" s="37"/>
    </row>
    <row r="26" spans="2:29" ht="15" hidden="1" x14ac:dyDescent="0.25">
      <c r="B26" s="27"/>
      <c r="C26" s="230" t="s">
        <v>234</v>
      </c>
      <c r="D26" s="230"/>
      <c r="E26" s="230"/>
      <c r="F26" s="230"/>
      <c r="G26" s="230"/>
      <c r="H26" s="230"/>
      <c r="I26" s="230"/>
      <c r="J26" s="79" t="s">
        <v>257</v>
      </c>
      <c r="K26" s="231" t="s">
        <v>0</v>
      </c>
      <c r="L26" s="231"/>
      <c r="M26" s="114" t="s">
        <v>0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47" t="s">
        <v>16</v>
      </c>
      <c r="X26" s="147"/>
      <c r="Y26" s="14">
        <f>N26+AA21</f>
        <v>0</v>
      </c>
      <c r="Z26" s="16" t="s">
        <v>232</v>
      </c>
      <c r="AA26" s="40"/>
      <c r="AB26" s="37"/>
    </row>
    <row r="27" spans="2:29" ht="15" hidden="1" x14ac:dyDescent="0.25">
      <c r="B27" s="27"/>
      <c r="C27" s="230" t="s">
        <v>202</v>
      </c>
      <c r="D27" s="230"/>
      <c r="E27" s="230"/>
      <c r="F27" s="230"/>
      <c r="G27" s="230"/>
      <c r="H27" s="230"/>
      <c r="I27" s="230"/>
      <c r="J27" s="79" t="s">
        <v>258</v>
      </c>
      <c r="K27" s="231" t="s">
        <v>0</v>
      </c>
      <c r="L27" s="231"/>
      <c r="M27" s="114" t="s">
        <v>0</v>
      </c>
      <c r="N27" s="196"/>
      <c r="O27" s="196"/>
      <c r="P27" s="196"/>
      <c r="Q27" s="196"/>
      <c r="R27" s="196"/>
      <c r="S27" s="196"/>
      <c r="T27" s="196"/>
      <c r="U27" s="196"/>
      <c r="V27" s="196"/>
      <c r="W27" s="147" t="s">
        <v>16</v>
      </c>
      <c r="X27" s="147"/>
      <c r="Y27" s="14">
        <f>N27+AA23</f>
        <v>0</v>
      </c>
      <c r="Z27" s="16" t="s">
        <v>235</v>
      </c>
      <c r="AA27" s="40"/>
      <c r="AB27" s="37"/>
    </row>
    <row r="28" spans="2:29" ht="18.75" hidden="1" customHeight="1" x14ac:dyDescent="0.25">
      <c r="B28" s="27"/>
      <c r="C28" s="230" t="s">
        <v>202</v>
      </c>
      <c r="D28" s="230"/>
      <c r="E28" s="230"/>
      <c r="F28" s="230"/>
      <c r="G28" s="230"/>
      <c r="H28" s="230"/>
      <c r="I28" s="230"/>
      <c r="J28" s="43" t="s">
        <v>294</v>
      </c>
      <c r="K28" s="231" t="s">
        <v>0</v>
      </c>
      <c r="L28" s="231"/>
      <c r="M28" s="114" t="s">
        <v>0</v>
      </c>
      <c r="N28" s="196"/>
      <c r="O28" s="196"/>
      <c r="P28" s="196"/>
      <c r="Q28" s="196"/>
      <c r="R28" s="196"/>
      <c r="S28" s="196"/>
      <c r="T28" s="275"/>
      <c r="U28" s="196"/>
      <c r="V28" s="196"/>
      <c r="W28" s="147" t="s">
        <v>16</v>
      </c>
      <c r="X28" s="147"/>
      <c r="Y28" s="14">
        <f>N28</f>
        <v>0</v>
      </c>
      <c r="Z28" s="16"/>
      <c r="AA28" s="33"/>
      <c r="AB28" s="33"/>
    </row>
    <row r="29" spans="2:29" ht="18.75" hidden="1" customHeight="1" x14ac:dyDescent="0.25">
      <c r="B29" s="27"/>
      <c r="C29" s="230" t="s">
        <v>202</v>
      </c>
      <c r="D29" s="230"/>
      <c r="E29" s="230"/>
      <c r="F29" s="230"/>
      <c r="G29" s="230"/>
      <c r="H29" s="230"/>
      <c r="I29" s="230"/>
      <c r="J29" s="93" t="s">
        <v>304</v>
      </c>
      <c r="K29" s="231" t="s">
        <v>0</v>
      </c>
      <c r="L29" s="231"/>
      <c r="M29" s="114" t="s">
        <v>0</v>
      </c>
      <c r="N29" s="196"/>
      <c r="O29" s="196"/>
      <c r="P29" s="196"/>
      <c r="Q29" s="196"/>
      <c r="R29" s="196"/>
      <c r="S29" s="196"/>
      <c r="T29" s="275"/>
      <c r="U29" s="196"/>
      <c r="V29" s="196"/>
      <c r="W29" s="147" t="s">
        <v>16</v>
      </c>
      <c r="X29" s="147"/>
      <c r="Y29" s="14">
        <f>N29</f>
        <v>0</v>
      </c>
      <c r="Z29" s="16"/>
      <c r="AA29" s="33"/>
      <c r="AB29" s="33"/>
    </row>
    <row r="30" spans="2:29" ht="15" x14ac:dyDescent="0.25">
      <c r="B30" s="27" t="s">
        <v>201</v>
      </c>
      <c r="C30" s="230" t="s">
        <v>182</v>
      </c>
      <c r="D30" s="230"/>
      <c r="E30" s="230"/>
      <c r="F30" s="230"/>
      <c r="G30" s="230"/>
      <c r="H30" s="230"/>
      <c r="I30" s="230"/>
      <c r="J30" s="43" t="s">
        <v>200</v>
      </c>
      <c r="K30" s="231" t="s">
        <v>0</v>
      </c>
      <c r="L30" s="231"/>
      <c r="M30" s="114" t="s">
        <v>0</v>
      </c>
      <c r="N30" s="139" t="s">
        <v>16</v>
      </c>
      <c r="O30" s="139"/>
      <c r="P30" s="139"/>
      <c r="Q30" s="139" t="s">
        <v>16</v>
      </c>
      <c r="R30" s="139"/>
      <c r="S30" s="139"/>
      <c r="T30" s="139" t="s">
        <v>16</v>
      </c>
      <c r="U30" s="139"/>
      <c r="V30" s="139"/>
      <c r="W30" s="147" t="s">
        <v>16</v>
      </c>
      <c r="X30" s="147"/>
      <c r="Z30" s="16" t="s">
        <v>319</v>
      </c>
      <c r="AA30" s="40"/>
      <c r="AB30" s="33"/>
    </row>
    <row r="31" spans="2:29" ht="15" customHeight="1" x14ac:dyDescent="0.25">
      <c r="B31" s="27"/>
      <c r="C31" s="230" t="s">
        <v>180</v>
      </c>
      <c r="D31" s="230"/>
      <c r="E31" s="230"/>
      <c r="F31" s="230"/>
      <c r="G31" s="230"/>
      <c r="H31" s="230"/>
      <c r="I31" s="230"/>
      <c r="J31" s="43"/>
      <c r="K31" s="231" t="s">
        <v>0</v>
      </c>
      <c r="L31" s="231"/>
      <c r="M31" s="96" t="s">
        <v>0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47"/>
      <c r="X31" s="147"/>
      <c r="Z31" s="17" t="s">
        <v>320</v>
      </c>
      <c r="AA31" s="40"/>
      <c r="AB31" s="33"/>
    </row>
    <row r="32" spans="2:29" ht="36.75" customHeight="1" x14ac:dyDescent="0.25">
      <c r="B32" s="30" t="s">
        <v>199</v>
      </c>
      <c r="C32" s="234" t="s">
        <v>22</v>
      </c>
      <c r="D32" s="234"/>
      <c r="E32" s="234"/>
      <c r="F32" s="234"/>
      <c r="G32" s="234"/>
      <c r="H32" s="234"/>
      <c r="I32" s="234"/>
      <c r="J32" s="47" t="s">
        <v>198</v>
      </c>
      <c r="K32" s="235" t="s">
        <v>0</v>
      </c>
      <c r="L32" s="235"/>
      <c r="M32" s="109"/>
      <c r="N32" s="236">
        <f>N34</f>
        <v>0</v>
      </c>
      <c r="O32" s="236"/>
      <c r="P32" s="236"/>
      <c r="Q32" s="236">
        <f>Q34</f>
        <v>0</v>
      </c>
      <c r="R32" s="237"/>
      <c r="S32" s="237"/>
      <c r="T32" s="236">
        <f>T34</f>
        <v>0</v>
      </c>
      <c r="U32" s="237"/>
      <c r="V32" s="237"/>
      <c r="W32" s="268" t="s">
        <v>16</v>
      </c>
      <c r="X32" s="268"/>
      <c r="Z32" s="17" t="s">
        <v>299</v>
      </c>
      <c r="AA32" s="115"/>
      <c r="AB32" s="33"/>
    </row>
    <row r="33" spans="1:28" ht="12.75" customHeight="1" x14ac:dyDescent="0.25">
      <c r="B33" s="28"/>
      <c r="C33" s="188" t="s">
        <v>4</v>
      </c>
      <c r="D33" s="188"/>
      <c r="E33" s="188"/>
      <c r="F33" s="188"/>
      <c r="G33" s="188"/>
      <c r="H33" s="188"/>
      <c r="I33" s="188"/>
      <c r="J33" s="44"/>
      <c r="K33" s="232"/>
      <c r="L33" s="232"/>
      <c r="M33" s="108"/>
      <c r="N33" s="233"/>
      <c r="O33" s="233"/>
      <c r="P33" s="233"/>
      <c r="Q33" s="233"/>
      <c r="R33" s="233"/>
      <c r="S33" s="233"/>
      <c r="T33" s="233"/>
      <c r="U33" s="233"/>
      <c r="V33" s="233"/>
      <c r="W33" s="259"/>
      <c r="X33" s="259"/>
      <c r="Z33" s="17" t="s">
        <v>264</v>
      </c>
      <c r="AA33" s="116"/>
      <c r="AB33" s="22"/>
    </row>
    <row r="34" spans="1:28" ht="12.75" customHeight="1" x14ac:dyDescent="0.25">
      <c r="B34" s="27" t="s">
        <v>197</v>
      </c>
      <c r="C34" s="230" t="s">
        <v>186</v>
      </c>
      <c r="D34" s="230"/>
      <c r="E34" s="230"/>
      <c r="F34" s="230"/>
      <c r="G34" s="230"/>
      <c r="H34" s="230"/>
      <c r="I34" s="230"/>
      <c r="J34" s="43" t="s">
        <v>196</v>
      </c>
      <c r="K34" s="231" t="s">
        <v>0</v>
      </c>
      <c r="L34" s="231"/>
      <c r="M34" s="96"/>
      <c r="N34" s="196">
        <f>SUM(N36:P53)</f>
        <v>0</v>
      </c>
      <c r="O34" s="196"/>
      <c r="P34" s="196"/>
      <c r="Q34" s="194">
        <f t="shared" ref="Q34" si="2">SUM(Q36:S45)</f>
        <v>0</v>
      </c>
      <c r="R34" s="195"/>
      <c r="S34" s="196"/>
      <c r="T34" s="194">
        <f t="shared" ref="T34" si="3">SUM(T36:V45)</f>
        <v>0</v>
      </c>
      <c r="U34" s="195"/>
      <c r="V34" s="196"/>
      <c r="W34" s="147" t="s">
        <v>16</v>
      </c>
      <c r="X34" s="147"/>
      <c r="Y34" s="39">
        <f>SUM(Y36:Y45)+Y53</f>
        <v>0</v>
      </c>
      <c r="Z34" s="17" t="s">
        <v>265</v>
      </c>
      <c r="AA34" s="116"/>
      <c r="AB34"/>
    </row>
    <row r="35" spans="1:28" ht="12.75" customHeight="1" x14ac:dyDescent="0.25">
      <c r="B35" s="27"/>
      <c r="C35" s="230" t="s">
        <v>180</v>
      </c>
      <c r="D35" s="230"/>
      <c r="E35" s="230"/>
      <c r="F35" s="230"/>
      <c r="G35" s="230"/>
      <c r="H35" s="230"/>
      <c r="I35" s="230"/>
      <c r="J35" s="43"/>
      <c r="K35" s="231" t="s">
        <v>0</v>
      </c>
      <c r="L35" s="231"/>
      <c r="M35" s="96" t="s">
        <v>0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47"/>
      <c r="X35" s="147"/>
      <c r="Y35" s="14"/>
      <c r="Z35"/>
      <c r="AA35" s="22"/>
      <c r="AB35"/>
    </row>
    <row r="36" spans="1:28" hidden="1" x14ac:dyDescent="0.2"/>
    <row r="37" spans="1:28" ht="12.75" customHeight="1" x14ac:dyDescent="0.25">
      <c r="B37" s="27"/>
      <c r="C37" s="230" t="s">
        <v>314</v>
      </c>
      <c r="D37" s="230"/>
      <c r="E37" s="230"/>
      <c r="F37" s="230"/>
      <c r="G37" s="230"/>
      <c r="H37" s="230"/>
      <c r="I37" s="230"/>
      <c r="J37" s="43" t="s">
        <v>271</v>
      </c>
      <c r="K37" s="231"/>
      <c r="L37" s="231"/>
      <c r="M37" s="84" t="s">
        <v>265</v>
      </c>
      <c r="N37" s="196"/>
      <c r="O37" s="196"/>
      <c r="P37" s="196"/>
      <c r="Q37" s="196"/>
      <c r="R37" s="196"/>
      <c r="S37" s="196"/>
      <c r="T37" s="196">
        <v>0</v>
      </c>
      <c r="U37" s="196"/>
      <c r="V37" s="196"/>
      <c r="W37" s="147" t="s">
        <v>16</v>
      </c>
      <c r="X37" s="147"/>
      <c r="Y37" s="14">
        <f>N37+AA34</f>
        <v>0</v>
      </c>
      <c r="Z37" s="17" t="s">
        <v>311</v>
      </c>
      <c r="AA37" s="33">
        <f>SUM(AA17:AA35)</f>
        <v>0</v>
      </c>
      <c r="AB37" s="33"/>
    </row>
    <row r="38" spans="1:28" ht="12.75" customHeight="1" x14ac:dyDescent="0.2">
      <c r="B38" s="27"/>
      <c r="C38" s="230" t="s">
        <v>315</v>
      </c>
      <c r="D38" s="230"/>
      <c r="E38" s="230"/>
      <c r="F38" s="230"/>
      <c r="G38" s="230"/>
      <c r="H38" s="230"/>
      <c r="I38" s="230"/>
      <c r="J38" s="79" t="s">
        <v>272</v>
      </c>
      <c r="K38" s="231"/>
      <c r="L38" s="231"/>
      <c r="M38" s="84" t="s">
        <v>299</v>
      </c>
      <c r="N38" s="196"/>
      <c r="O38" s="196"/>
      <c r="P38" s="196"/>
      <c r="Q38" s="196"/>
      <c r="R38" s="196"/>
      <c r="S38" s="196"/>
      <c r="T38" s="196">
        <v>0</v>
      </c>
      <c r="U38" s="196"/>
      <c r="V38" s="196"/>
      <c r="W38" s="147" t="s">
        <v>16</v>
      </c>
      <c r="X38" s="147"/>
      <c r="Y38" s="14">
        <f>N38+AA32</f>
        <v>0</v>
      </c>
    </row>
    <row r="39" spans="1:28" ht="12.75" customHeight="1" x14ac:dyDescent="0.25">
      <c r="B39" s="27"/>
      <c r="C39" s="230" t="s">
        <v>315</v>
      </c>
      <c r="D39" s="230"/>
      <c r="E39" s="230"/>
      <c r="F39" s="230"/>
      <c r="G39" s="230"/>
      <c r="H39" s="230"/>
      <c r="I39" s="230"/>
      <c r="J39" s="79" t="s">
        <v>273</v>
      </c>
      <c r="K39" s="231"/>
      <c r="L39" s="231"/>
      <c r="M39" s="84" t="s">
        <v>264</v>
      </c>
      <c r="N39" s="196"/>
      <c r="O39" s="196"/>
      <c r="P39" s="196"/>
      <c r="Q39" s="196"/>
      <c r="R39" s="196"/>
      <c r="S39" s="196"/>
      <c r="T39" s="275">
        <v>0</v>
      </c>
      <c r="U39" s="196"/>
      <c r="V39" s="196"/>
      <c r="W39" s="147" t="s">
        <v>16</v>
      </c>
      <c r="X39" s="147"/>
      <c r="Y39" s="14">
        <f>N39+AA33</f>
        <v>0</v>
      </c>
      <c r="Z39"/>
      <c r="AA39" s="22"/>
      <c r="AB39"/>
    </row>
    <row r="40" spans="1:28" ht="12.75" customHeight="1" x14ac:dyDescent="0.25">
      <c r="B40" s="27"/>
      <c r="C40" s="230" t="s">
        <v>315</v>
      </c>
      <c r="D40" s="230"/>
      <c r="E40" s="230"/>
      <c r="F40" s="230"/>
      <c r="G40" s="230"/>
      <c r="H40" s="230"/>
      <c r="I40" s="230"/>
      <c r="J40" s="79" t="s">
        <v>274</v>
      </c>
      <c r="K40" s="231"/>
      <c r="L40" s="231"/>
      <c r="M40" s="84" t="s">
        <v>316</v>
      </c>
      <c r="N40" s="196"/>
      <c r="O40" s="196"/>
      <c r="P40" s="196"/>
      <c r="Q40" s="196"/>
      <c r="R40" s="196"/>
      <c r="S40" s="196"/>
      <c r="T40" s="196">
        <v>0</v>
      </c>
      <c r="U40" s="196"/>
      <c r="V40" s="196"/>
      <c r="W40" s="147" t="s">
        <v>16</v>
      </c>
      <c r="X40" s="147"/>
      <c r="Y40" s="14">
        <f>N40</f>
        <v>0</v>
      </c>
      <c r="Z40"/>
      <c r="AA40" s="22"/>
      <c r="AB40"/>
    </row>
    <row r="41" spans="1:28" ht="12.75" customHeight="1" x14ac:dyDescent="0.25">
      <c r="B41" s="27"/>
      <c r="C41" s="230" t="s">
        <v>315</v>
      </c>
      <c r="D41" s="230"/>
      <c r="E41" s="230"/>
      <c r="F41" s="230"/>
      <c r="G41" s="230"/>
      <c r="H41" s="230"/>
      <c r="I41" s="230"/>
      <c r="J41" s="79" t="s">
        <v>275</v>
      </c>
      <c r="K41" s="231"/>
      <c r="L41" s="231"/>
      <c r="M41" s="84" t="s">
        <v>297</v>
      </c>
      <c r="N41" s="196"/>
      <c r="O41" s="196"/>
      <c r="P41" s="196"/>
      <c r="Q41" s="196"/>
      <c r="R41" s="196"/>
      <c r="S41" s="196"/>
      <c r="T41" s="196">
        <v>0</v>
      </c>
      <c r="U41" s="196"/>
      <c r="V41" s="196"/>
      <c r="W41" s="147" t="s">
        <v>16</v>
      </c>
      <c r="X41" s="147"/>
      <c r="Y41" s="14">
        <f>N41</f>
        <v>0</v>
      </c>
      <c r="Z41"/>
      <c r="AA41" s="22"/>
      <c r="AB41"/>
    </row>
    <row r="42" spans="1:28" ht="12.75" customHeight="1" x14ac:dyDescent="0.25">
      <c r="B42" s="27"/>
      <c r="C42" s="230" t="s">
        <v>315</v>
      </c>
      <c r="D42" s="230"/>
      <c r="E42" s="230"/>
      <c r="F42" s="230"/>
      <c r="G42" s="230"/>
      <c r="H42" s="230"/>
      <c r="I42" s="230"/>
      <c r="J42" s="79" t="s">
        <v>277</v>
      </c>
      <c r="K42" s="231"/>
      <c r="L42" s="231"/>
      <c r="M42" s="84" t="s">
        <v>321</v>
      </c>
      <c r="N42" s="196"/>
      <c r="O42" s="196"/>
      <c r="P42" s="196"/>
      <c r="Q42" s="196"/>
      <c r="R42" s="196"/>
      <c r="S42" s="196"/>
      <c r="T42" s="196"/>
      <c r="U42" s="196"/>
      <c r="V42" s="196"/>
      <c r="W42" s="147" t="s">
        <v>16</v>
      </c>
      <c r="X42" s="147"/>
      <c r="Y42" s="14">
        <f>N42+AA26</f>
        <v>0</v>
      </c>
      <c r="Z42"/>
      <c r="AA42" s="22"/>
      <c r="AB42"/>
    </row>
    <row r="43" spans="1:28" ht="14.25" customHeight="1" x14ac:dyDescent="0.2">
      <c r="B43" s="27"/>
      <c r="C43" s="230" t="s">
        <v>315</v>
      </c>
      <c r="D43" s="230"/>
      <c r="E43" s="230"/>
      <c r="F43" s="230"/>
      <c r="G43" s="230"/>
      <c r="H43" s="230"/>
      <c r="I43" s="230"/>
      <c r="J43" s="79" t="s">
        <v>301</v>
      </c>
      <c r="K43" s="231"/>
      <c r="L43" s="231"/>
      <c r="M43" s="84" t="s">
        <v>322</v>
      </c>
      <c r="N43" s="196"/>
      <c r="O43" s="196"/>
      <c r="P43" s="196"/>
      <c r="Q43" s="196"/>
      <c r="R43" s="196"/>
      <c r="S43" s="196"/>
      <c r="T43" s="139"/>
      <c r="U43" s="139"/>
      <c r="V43" s="139"/>
      <c r="W43" s="147" t="s">
        <v>16</v>
      </c>
      <c r="X43" s="147"/>
      <c r="Y43" s="14">
        <f>N43</f>
        <v>0</v>
      </c>
    </row>
    <row r="44" spans="1:28" ht="12.75" hidden="1" customHeight="1" x14ac:dyDescent="0.2">
      <c r="B44" s="27"/>
      <c r="C44" s="230" t="s">
        <v>195</v>
      </c>
      <c r="D44" s="230"/>
      <c r="E44" s="230"/>
      <c r="F44" s="230"/>
      <c r="G44" s="230"/>
      <c r="H44" s="230"/>
      <c r="I44" s="230"/>
      <c r="J44" s="79" t="s">
        <v>280</v>
      </c>
      <c r="K44" s="231"/>
      <c r="L44" s="231"/>
      <c r="M44" s="84" t="s">
        <v>285</v>
      </c>
      <c r="N44" s="196"/>
      <c r="O44" s="196"/>
      <c r="P44" s="196"/>
      <c r="Q44" s="139"/>
      <c r="R44" s="139"/>
      <c r="S44" s="139"/>
      <c r="T44" s="139"/>
      <c r="U44" s="139"/>
      <c r="V44" s="139"/>
      <c r="W44" s="147" t="s">
        <v>16</v>
      </c>
      <c r="X44" s="147"/>
      <c r="Y44" s="14">
        <f>N44</f>
        <v>0</v>
      </c>
    </row>
    <row r="45" spans="1:28" ht="12.75" hidden="1" x14ac:dyDescent="0.2">
      <c r="A45" s="2"/>
      <c r="B45" s="21"/>
      <c r="C45" s="230" t="s">
        <v>195</v>
      </c>
      <c r="D45" s="230"/>
      <c r="E45" s="230"/>
      <c r="F45" s="230"/>
      <c r="G45" s="230"/>
      <c r="H45" s="230"/>
      <c r="I45" s="230"/>
      <c r="J45" s="79" t="s">
        <v>283</v>
      </c>
      <c r="K45" s="277"/>
      <c r="L45" s="278"/>
      <c r="M45" s="84" t="s">
        <v>286</v>
      </c>
      <c r="N45" s="270"/>
      <c r="O45" s="271"/>
      <c r="P45" s="272"/>
      <c r="Q45" s="270"/>
      <c r="R45" s="271"/>
      <c r="S45" s="272"/>
      <c r="T45" s="270"/>
      <c r="U45" s="271"/>
      <c r="V45" s="272"/>
      <c r="W45" s="273" t="s">
        <v>16</v>
      </c>
      <c r="X45" s="274"/>
      <c r="Y45" s="14">
        <f t="shared" ref="Y45" si="4">N45</f>
        <v>0</v>
      </c>
    </row>
    <row r="46" spans="1:28" ht="12.75" hidden="1" customHeight="1" x14ac:dyDescent="0.25">
      <c r="B46" s="27"/>
      <c r="C46" s="230" t="s">
        <v>195</v>
      </c>
      <c r="D46" s="230"/>
      <c r="E46" s="230"/>
      <c r="F46" s="230"/>
      <c r="G46" s="230"/>
      <c r="H46" s="230"/>
      <c r="I46" s="230"/>
      <c r="J46" s="79" t="s">
        <v>284</v>
      </c>
      <c r="K46" s="231"/>
      <c r="L46" s="231"/>
      <c r="M46" s="84" t="s">
        <v>270</v>
      </c>
      <c r="N46" s="196"/>
      <c r="O46" s="196"/>
      <c r="P46" s="196"/>
      <c r="Q46" s="196"/>
      <c r="R46" s="196"/>
      <c r="S46" s="196"/>
      <c r="T46" s="196"/>
      <c r="U46" s="196"/>
      <c r="V46" s="196"/>
      <c r="W46" s="147" t="s">
        <v>16</v>
      </c>
      <c r="X46" s="147"/>
      <c r="Y46" s="14">
        <f t="shared" ref="Y46:Y51" si="5">N46</f>
        <v>0</v>
      </c>
      <c r="Z46"/>
      <c r="AA46" s="22"/>
      <c r="AB46"/>
    </row>
    <row r="47" spans="1:28" s="42" customFormat="1" ht="12.75" hidden="1" customHeight="1" x14ac:dyDescent="0.25">
      <c r="B47" s="83"/>
      <c r="C47" s="276" t="s">
        <v>195</v>
      </c>
      <c r="D47" s="276"/>
      <c r="E47" s="276"/>
      <c r="F47" s="276"/>
      <c r="G47" s="276"/>
      <c r="H47" s="276"/>
      <c r="I47" s="276"/>
      <c r="J47" s="82" t="s">
        <v>277</v>
      </c>
      <c r="K47" s="160"/>
      <c r="L47" s="160"/>
      <c r="M47" s="84" t="s">
        <v>297</v>
      </c>
      <c r="N47" s="196"/>
      <c r="O47" s="196"/>
      <c r="P47" s="196"/>
      <c r="Q47" s="196"/>
      <c r="R47" s="196"/>
      <c r="S47" s="196"/>
      <c r="T47" s="196"/>
      <c r="U47" s="196"/>
      <c r="V47" s="196"/>
      <c r="W47" s="147" t="s">
        <v>16</v>
      </c>
      <c r="X47" s="147"/>
      <c r="Y47" s="85">
        <f t="shared" si="5"/>
        <v>0</v>
      </c>
      <c r="Z47" s="76"/>
      <c r="AA47" s="86"/>
      <c r="AB47" s="76"/>
    </row>
    <row r="48" spans="1:28" ht="14.25" hidden="1" customHeight="1" x14ac:dyDescent="0.2">
      <c r="B48" s="27"/>
      <c r="C48" s="230" t="s">
        <v>195</v>
      </c>
      <c r="D48" s="230"/>
      <c r="E48" s="230"/>
      <c r="F48" s="230"/>
      <c r="G48" s="230"/>
      <c r="H48" s="230"/>
      <c r="I48" s="230"/>
      <c r="J48" s="87" t="s">
        <v>277</v>
      </c>
      <c r="K48" s="231"/>
      <c r="L48" s="231"/>
      <c r="M48" s="96" t="s">
        <v>300</v>
      </c>
      <c r="N48" s="196"/>
      <c r="O48" s="196"/>
      <c r="P48" s="196"/>
      <c r="Q48" s="196"/>
      <c r="R48" s="196"/>
      <c r="S48" s="196"/>
      <c r="T48" s="139"/>
      <c r="U48" s="139"/>
      <c r="V48" s="139"/>
      <c r="W48" s="147" t="s">
        <v>16</v>
      </c>
      <c r="X48" s="147"/>
      <c r="Y48" s="14">
        <f t="shared" si="5"/>
        <v>0</v>
      </c>
    </row>
    <row r="49" spans="2:25" ht="14.25" hidden="1" customHeight="1" x14ac:dyDescent="0.2">
      <c r="B49" s="27"/>
      <c r="C49" s="230" t="s">
        <v>195</v>
      </c>
      <c r="D49" s="230"/>
      <c r="E49" s="230"/>
      <c r="F49" s="230"/>
      <c r="G49" s="230"/>
      <c r="H49" s="230"/>
      <c r="I49" s="230"/>
      <c r="J49" s="89" t="s">
        <v>301</v>
      </c>
      <c r="K49" s="231"/>
      <c r="L49" s="231"/>
      <c r="M49" s="84" t="s">
        <v>278</v>
      </c>
      <c r="N49" s="196"/>
      <c r="O49" s="196"/>
      <c r="P49" s="196"/>
      <c r="Q49" s="196"/>
      <c r="R49" s="196"/>
      <c r="S49" s="196"/>
      <c r="T49" s="139"/>
      <c r="U49" s="139"/>
      <c r="V49" s="139"/>
      <c r="W49" s="147" t="s">
        <v>16</v>
      </c>
      <c r="X49" s="147"/>
      <c r="Y49" s="14">
        <f t="shared" si="5"/>
        <v>0</v>
      </c>
    </row>
    <row r="50" spans="2:25" ht="14.25" hidden="1" customHeight="1" x14ac:dyDescent="0.2">
      <c r="B50" s="27"/>
      <c r="C50" s="230" t="s">
        <v>195</v>
      </c>
      <c r="D50" s="230"/>
      <c r="E50" s="230"/>
      <c r="F50" s="230"/>
      <c r="G50" s="230"/>
      <c r="H50" s="230"/>
      <c r="I50" s="230"/>
      <c r="J50" s="91" t="s">
        <v>280</v>
      </c>
      <c r="K50" s="231"/>
      <c r="L50" s="231"/>
      <c r="M50" s="84" t="s">
        <v>302</v>
      </c>
      <c r="N50" s="196"/>
      <c r="O50" s="196"/>
      <c r="P50" s="196"/>
      <c r="Q50" s="196"/>
      <c r="R50" s="196"/>
      <c r="S50" s="196"/>
      <c r="T50" s="139"/>
      <c r="U50" s="139"/>
      <c r="V50" s="139"/>
      <c r="W50" s="147" t="s">
        <v>16</v>
      </c>
      <c r="X50" s="147"/>
      <c r="Y50" s="14">
        <f t="shared" si="5"/>
        <v>0</v>
      </c>
    </row>
    <row r="51" spans="2:25" ht="14.25" hidden="1" customHeight="1" x14ac:dyDescent="0.2">
      <c r="B51" s="27"/>
      <c r="C51" s="230" t="s">
        <v>195</v>
      </c>
      <c r="D51" s="230"/>
      <c r="E51" s="230"/>
      <c r="F51" s="230"/>
      <c r="G51" s="230"/>
      <c r="H51" s="230"/>
      <c r="I51" s="230"/>
      <c r="J51" s="91" t="s">
        <v>283</v>
      </c>
      <c r="K51" s="231"/>
      <c r="L51" s="231"/>
      <c r="M51" s="84" t="s">
        <v>303</v>
      </c>
      <c r="N51" s="196"/>
      <c r="O51" s="196"/>
      <c r="P51" s="196"/>
      <c r="Q51" s="196"/>
      <c r="R51" s="196"/>
      <c r="S51" s="196"/>
      <c r="T51" s="139"/>
      <c r="U51" s="139"/>
      <c r="V51" s="139"/>
      <c r="W51" s="147" t="s">
        <v>16</v>
      </c>
      <c r="X51" s="147"/>
      <c r="Y51" s="14">
        <f t="shared" si="5"/>
        <v>0</v>
      </c>
    </row>
    <row r="52" spans="2:25" ht="14.25" hidden="1" customHeight="1" x14ac:dyDescent="0.2">
      <c r="B52" s="27"/>
      <c r="C52" s="230" t="s">
        <v>195</v>
      </c>
      <c r="D52" s="230"/>
      <c r="E52" s="230"/>
      <c r="F52" s="230"/>
      <c r="G52" s="230"/>
      <c r="H52" s="230"/>
      <c r="I52" s="230"/>
      <c r="J52" s="92" t="s">
        <v>284</v>
      </c>
      <c r="K52" s="231"/>
      <c r="L52" s="231"/>
      <c r="M52" s="84" t="s">
        <v>297</v>
      </c>
      <c r="N52" s="196"/>
      <c r="O52" s="196"/>
      <c r="P52" s="196"/>
      <c r="Q52" s="196"/>
      <c r="R52" s="196"/>
      <c r="S52" s="196"/>
      <c r="T52" s="139"/>
      <c r="U52" s="139"/>
      <c r="V52" s="139"/>
      <c r="W52" s="147" t="s">
        <v>16</v>
      </c>
      <c r="X52" s="147"/>
      <c r="Y52" s="14">
        <f t="shared" ref="Y52" si="6">N52</f>
        <v>0</v>
      </c>
    </row>
    <row r="53" spans="2:25" ht="14.25" hidden="1" customHeight="1" x14ac:dyDescent="0.2">
      <c r="B53" s="27"/>
      <c r="C53" s="230" t="s">
        <v>195</v>
      </c>
      <c r="D53" s="230"/>
      <c r="E53" s="230"/>
      <c r="F53" s="230"/>
      <c r="G53" s="230"/>
      <c r="H53" s="230"/>
      <c r="I53" s="230"/>
      <c r="J53" s="94" t="s">
        <v>305</v>
      </c>
      <c r="K53" s="231"/>
      <c r="L53" s="231"/>
      <c r="M53" s="84" t="s">
        <v>306</v>
      </c>
      <c r="N53" s="196"/>
      <c r="O53" s="196"/>
      <c r="P53" s="196"/>
      <c r="Q53" s="196"/>
      <c r="R53" s="196"/>
      <c r="S53" s="196"/>
      <c r="T53" s="139"/>
      <c r="U53" s="139"/>
      <c r="V53" s="139"/>
      <c r="W53" s="147" t="s">
        <v>16</v>
      </c>
      <c r="X53" s="147"/>
      <c r="Y53" s="14">
        <f t="shared" ref="Y53" si="7">N53</f>
        <v>0</v>
      </c>
    </row>
    <row r="54" spans="2:25" ht="12.75" hidden="1" customHeight="1" x14ac:dyDescent="0.2">
      <c r="B54" s="27" t="s">
        <v>194</v>
      </c>
      <c r="C54" s="230" t="s">
        <v>182</v>
      </c>
      <c r="D54" s="230"/>
      <c r="E54" s="230"/>
      <c r="F54" s="230"/>
      <c r="G54" s="230"/>
      <c r="H54" s="230"/>
      <c r="I54" s="230"/>
      <c r="J54" s="43" t="s">
        <v>193</v>
      </c>
      <c r="K54" s="231" t="s">
        <v>0</v>
      </c>
      <c r="L54" s="231"/>
      <c r="M54" s="96"/>
      <c r="N54" s="139"/>
      <c r="O54" s="139"/>
      <c r="P54" s="139"/>
      <c r="Q54" s="139"/>
      <c r="R54" s="139"/>
      <c r="S54" s="139"/>
      <c r="T54" s="139" t="s">
        <v>16</v>
      </c>
      <c r="U54" s="139"/>
      <c r="V54" s="139"/>
      <c r="W54" s="147" t="s">
        <v>16</v>
      </c>
      <c r="X54" s="147"/>
    </row>
    <row r="55" spans="2:25" ht="12.75" hidden="1" customHeight="1" x14ac:dyDescent="0.2">
      <c r="B55" s="27"/>
      <c r="C55" s="230" t="s">
        <v>180</v>
      </c>
      <c r="D55" s="230"/>
      <c r="E55" s="230"/>
      <c r="F55" s="230"/>
      <c r="G55" s="230"/>
      <c r="H55" s="230"/>
      <c r="I55" s="230"/>
      <c r="J55" s="43"/>
      <c r="K55" s="231" t="s">
        <v>0</v>
      </c>
      <c r="L55" s="231"/>
      <c r="M55" s="96" t="s">
        <v>0</v>
      </c>
      <c r="N55" s="139"/>
      <c r="O55" s="139"/>
      <c r="P55" s="139"/>
      <c r="Q55" s="139"/>
      <c r="R55" s="139"/>
      <c r="S55" s="139"/>
      <c r="T55" s="139"/>
      <c r="U55" s="139"/>
      <c r="V55" s="139"/>
      <c r="W55" s="147"/>
      <c r="X55" s="147"/>
    </row>
    <row r="56" spans="2:25" ht="24.75" customHeight="1" x14ac:dyDescent="0.2">
      <c r="B56" s="30" t="s">
        <v>192</v>
      </c>
      <c r="C56" s="234" t="s">
        <v>191</v>
      </c>
      <c r="D56" s="234"/>
      <c r="E56" s="234"/>
      <c r="F56" s="234"/>
      <c r="G56" s="234"/>
      <c r="H56" s="234"/>
      <c r="I56" s="234"/>
      <c r="J56" s="47" t="s">
        <v>190</v>
      </c>
      <c r="K56" s="235" t="s">
        <v>0</v>
      </c>
      <c r="L56" s="235"/>
      <c r="M56" s="109"/>
      <c r="N56" s="236">
        <f>N58</f>
        <v>0</v>
      </c>
      <c r="O56" s="237"/>
      <c r="P56" s="237"/>
      <c r="Q56" s="237" t="s">
        <v>16</v>
      </c>
      <c r="R56" s="237"/>
      <c r="S56" s="237"/>
      <c r="T56" s="237" t="s">
        <v>16</v>
      </c>
      <c r="U56" s="237"/>
      <c r="V56" s="237"/>
      <c r="W56" s="268" t="s">
        <v>16</v>
      </c>
      <c r="X56" s="268"/>
    </row>
    <row r="57" spans="2:25" ht="12.75" customHeight="1" x14ac:dyDescent="0.2">
      <c r="B57" s="27"/>
      <c r="C57" s="230" t="s">
        <v>180</v>
      </c>
      <c r="D57" s="230"/>
      <c r="E57" s="230"/>
      <c r="F57" s="230"/>
      <c r="G57" s="230"/>
      <c r="H57" s="230"/>
      <c r="I57" s="230"/>
      <c r="J57" s="43"/>
      <c r="K57" s="231" t="s">
        <v>0</v>
      </c>
      <c r="L57" s="231"/>
      <c r="M57" s="96" t="s">
        <v>0</v>
      </c>
      <c r="N57" s="139"/>
      <c r="O57" s="139"/>
      <c r="P57" s="139"/>
      <c r="Q57" s="139"/>
      <c r="R57" s="139"/>
      <c r="S57" s="139"/>
      <c r="T57" s="139"/>
      <c r="U57" s="139"/>
      <c r="V57" s="139"/>
      <c r="W57" s="147"/>
      <c r="X57" s="147"/>
    </row>
    <row r="58" spans="2:25" ht="12.75" hidden="1" customHeight="1" x14ac:dyDescent="0.2">
      <c r="B58" s="27"/>
      <c r="C58" s="230" t="s">
        <v>195</v>
      </c>
      <c r="D58" s="230"/>
      <c r="E58" s="230"/>
      <c r="F58" s="230"/>
      <c r="G58" s="230"/>
      <c r="H58" s="230"/>
      <c r="I58" s="230"/>
      <c r="J58" s="43" t="s">
        <v>261</v>
      </c>
      <c r="K58" s="231"/>
      <c r="L58" s="231"/>
      <c r="M58" s="84" t="s">
        <v>262</v>
      </c>
      <c r="N58" s="196"/>
      <c r="O58" s="196"/>
      <c r="P58" s="196"/>
      <c r="Q58" s="139" t="s">
        <v>16</v>
      </c>
      <c r="R58" s="139"/>
      <c r="S58" s="139"/>
      <c r="T58" s="139" t="s">
        <v>16</v>
      </c>
      <c r="U58" s="139"/>
      <c r="V58" s="139"/>
      <c r="W58" s="147" t="s">
        <v>16</v>
      </c>
      <c r="X58" s="147"/>
    </row>
    <row r="59" spans="2:25" ht="12.75" customHeight="1" x14ac:dyDescent="0.2">
      <c r="B59" s="27"/>
      <c r="C59" s="230"/>
      <c r="D59" s="230"/>
      <c r="E59" s="230"/>
      <c r="F59" s="230"/>
      <c r="G59" s="230"/>
      <c r="H59" s="230"/>
      <c r="I59" s="230"/>
      <c r="J59" s="43"/>
      <c r="K59" s="231"/>
      <c r="L59" s="231"/>
      <c r="M59" s="96"/>
      <c r="N59" s="139"/>
      <c r="O59" s="139"/>
      <c r="P59" s="139"/>
      <c r="Q59" s="139"/>
      <c r="R59" s="139"/>
      <c r="S59" s="139"/>
      <c r="T59" s="139"/>
      <c r="U59" s="139"/>
      <c r="V59" s="139"/>
      <c r="W59" s="147"/>
      <c r="X59" s="147"/>
    </row>
    <row r="60" spans="2:25" ht="12.75" customHeight="1" x14ac:dyDescent="0.2">
      <c r="B60" s="30" t="s">
        <v>189</v>
      </c>
      <c r="C60" s="234" t="s">
        <v>21</v>
      </c>
      <c r="D60" s="234"/>
      <c r="E60" s="234"/>
      <c r="F60" s="234"/>
      <c r="G60" s="234"/>
      <c r="H60" s="234"/>
      <c r="I60" s="234"/>
      <c r="J60" s="47" t="s">
        <v>188</v>
      </c>
      <c r="K60" s="235" t="s">
        <v>0</v>
      </c>
      <c r="L60" s="235"/>
      <c r="M60" s="109"/>
      <c r="N60" s="236">
        <f>N62</f>
        <v>431182.02</v>
      </c>
      <c r="O60" s="236"/>
      <c r="P60" s="236"/>
      <c r="Q60" s="236">
        <f>Q62</f>
        <v>0</v>
      </c>
      <c r="R60" s="236"/>
      <c r="S60" s="236"/>
      <c r="T60" s="236">
        <f t="shared" ref="T60" si="8">T62</f>
        <v>0</v>
      </c>
      <c r="U60" s="236"/>
      <c r="V60" s="236"/>
      <c r="W60" s="268" t="s">
        <v>16</v>
      </c>
      <c r="X60" s="268"/>
      <c r="Y60" s="39">
        <f>SUM(Y63:Y67)</f>
        <v>431182.02</v>
      </c>
    </row>
    <row r="61" spans="2:25" ht="12.75" customHeight="1" x14ac:dyDescent="0.2">
      <c r="B61" s="28"/>
      <c r="C61" s="188" t="s">
        <v>4</v>
      </c>
      <c r="D61" s="188"/>
      <c r="E61" s="188"/>
      <c r="F61" s="188"/>
      <c r="G61" s="188"/>
      <c r="H61" s="188"/>
      <c r="I61" s="188"/>
      <c r="J61" s="44"/>
      <c r="K61" s="232"/>
      <c r="L61" s="232"/>
      <c r="M61" s="108"/>
      <c r="N61" s="233"/>
      <c r="O61" s="233"/>
      <c r="P61" s="233"/>
      <c r="Q61" s="233"/>
      <c r="R61" s="233"/>
      <c r="S61" s="233"/>
      <c r="T61" s="233"/>
      <c r="U61" s="233"/>
      <c r="V61" s="233"/>
      <c r="W61" s="259"/>
      <c r="X61" s="259"/>
    </row>
    <row r="62" spans="2:25" ht="12.75" customHeight="1" x14ac:dyDescent="0.2">
      <c r="B62" s="27" t="s">
        <v>187</v>
      </c>
      <c r="C62" s="230" t="s">
        <v>186</v>
      </c>
      <c r="D62" s="230"/>
      <c r="E62" s="230"/>
      <c r="F62" s="230"/>
      <c r="G62" s="230"/>
      <c r="H62" s="230"/>
      <c r="I62" s="230"/>
      <c r="J62" s="43" t="s">
        <v>185</v>
      </c>
      <c r="K62" s="231" t="s">
        <v>0</v>
      </c>
      <c r="L62" s="231"/>
      <c r="M62" s="96"/>
      <c r="N62" s="196">
        <f>N64+N66+N67+N65</f>
        <v>431182.02</v>
      </c>
      <c r="O62" s="196"/>
      <c r="P62" s="196"/>
      <c r="Q62" s="196">
        <f>Q64+Q66+Q67</f>
        <v>0</v>
      </c>
      <c r="R62" s="196"/>
      <c r="S62" s="196"/>
      <c r="T62" s="196">
        <f>T64+T66+T67</f>
        <v>0</v>
      </c>
      <c r="U62" s="196"/>
      <c r="V62" s="196"/>
      <c r="W62" s="147" t="s">
        <v>16</v>
      </c>
      <c r="X62" s="147"/>
    </row>
    <row r="63" spans="2:25" ht="12.75" customHeight="1" x14ac:dyDescent="0.2">
      <c r="B63" s="27"/>
      <c r="C63" s="230" t="s">
        <v>180</v>
      </c>
      <c r="D63" s="230"/>
      <c r="E63" s="230"/>
      <c r="F63" s="230"/>
      <c r="G63" s="230"/>
      <c r="H63" s="230"/>
      <c r="I63" s="230"/>
      <c r="J63" s="43"/>
      <c r="K63" s="231" t="s">
        <v>0</v>
      </c>
      <c r="L63" s="231"/>
      <c r="M63" s="96" t="s">
        <v>0</v>
      </c>
      <c r="N63" s="139"/>
      <c r="O63" s="139"/>
      <c r="P63" s="139"/>
      <c r="Q63" s="139"/>
      <c r="R63" s="139"/>
      <c r="S63" s="139"/>
      <c r="T63" s="139"/>
      <c r="U63" s="139"/>
      <c r="V63" s="139"/>
      <c r="W63" s="147"/>
      <c r="X63" s="147"/>
    </row>
    <row r="64" spans="2:25" ht="12.75" customHeight="1" x14ac:dyDescent="0.2">
      <c r="B64" s="27"/>
      <c r="C64" s="230" t="s">
        <v>312</v>
      </c>
      <c r="D64" s="230"/>
      <c r="E64" s="230"/>
      <c r="F64" s="230"/>
      <c r="G64" s="230"/>
      <c r="H64" s="230"/>
      <c r="I64" s="230"/>
      <c r="J64" s="43" t="s">
        <v>259</v>
      </c>
      <c r="K64" s="231" t="s">
        <v>0</v>
      </c>
      <c r="L64" s="231"/>
      <c r="M64" s="114" t="s">
        <v>0</v>
      </c>
      <c r="N64" s="196">
        <v>420044.4</v>
      </c>
      <c r="O64" s="196"/>
      <c r="P64" s="196"/>
      <c r="Q64" s="196"/>
      <c r="R64" s="196"/>
      <c r="S64" s="196"/>
      <c r="T64" s="196"/>
      <c r="U64" s="196"/>
      <c r="V64" s="196"/>
      <c r="W64" s="147" t="s">
        <v>16</v>
      </c>
      <c r="X64" s="147"/>
      <c r="Y64" s="14">
        <f>N64+AA30</f>
        <v>420044.4</v>
      </c>
    </row>
    <row r="65" spans="1:34" ht="12.75" hidden="1" customHeight="1" x14ac:dyDescent="0.2">
      <c r="B65" s="27"/>
      <c r="C65" s="230" t="s">
        <v>234</v>
      </c>
      <c r="D65" s="230"/>
      <c r="E65" s="230"/>
      <c r="F65" s="230"/>
      <c r="G65" s="230"/>
      <c r="H65" s="230"/>
      <c r="I65" s="230"/>
      <c r="J65" s="43" t="s">
        <v>260</v>
      </c>
      <c r="K65" s="231" t="s">
        <v>0</v>
      </c>
      <c r="L65" s="231"/>
      <c r="M65" s="114" t="s">
        <v>0</v>
      </c>
      <c r="N65" s="196"/>
      <c r="O65" s="196"/>
      <c r="P65" s="196"/>
      <c r="Q65" s="196"/>
      <c r="R65" s="196"/>
      <c r="S65" s="196"/>
      <c r="T65" s="196"/>
      <c r="U65" s="196"/>
      <c r="V65" s="196"/>
      <c r="W65" s="147" t="s">
        <v>16</v>
      </c>
      <c r="X65" s="147"/>
      <c r="Y65" s="14">
        <f>N65</f>
        <v>0</v>
      </c>
    </row>
    <row r="66" spans="1:34" ht="12.75" hidden="1" x14ac:dyDescent="0.2">
      <c r="B66" s="27"/>
      <c r="C66" s="230" t="s">
        <v>184</v>
      </c>
      <c r="D66" s="230"/>
      <c r="E66" s="230"/>
      <c r="F66" s="230"/>
      <c r="G66" s="230"/>
      <c r="H66" s="230"/>
      <c r="I66" s="230"/>
      <c r="J66" s="43" t="s">
        <v>260</v>
      </c>
      <c r="K66" s="231" t="s">
        <v>0</v>
      </c>
      <c r="L66" s="231"/>
      <c r="M66" s="114" t="s">
        <v>0</v>
      </c>
      <c r="N66" s="196"/>
      <c r="O66" s="196"/>
      <c r="P66" s="196"/>
      <c r="Q66" s="196"/>
      <c r="R66" s="196"/>
      <c r="S66" s="196"/>
      <c r="T66" s="196"/>
      <c r="U66" s="196"/>
      <c r="V66" s="196"/>
      <c r="W66" s="147" t="s">
        <v>16</v>
      </c>
      <c r="X66" s="147"/>
      <c r="Y66" s="14">
        <f>N66+AA31</f>
        <v>0</v>
      </c>
    </row>
    <row r="67" spans="1:34" ht="12.75" x14ac:dyDescent="0.2">
      <c r="B67" s="27"/>
      <c r="C67" s="230" t="s">
        <v>234</v>
      </c>
      <c r="D67" s="230"/>
      <c r="E67" s="230"/>
      <c r="F67" s="230"/>
      <c r="G67" s="230"/>
      <c r="H67" s="230"/>
      <c r="I67" s="230"/>
      <c r="J67" s="43" t="s">
        <v>260</v>
      </c>
      <c r="K67" s="231" t="s">
        <v>0</v>
      </c>
      <c r="L67" s="231"/>
      <c r="M67" s="114" t="s">
        <v>0</v>
      </c>
      <c r="N67" s="196">
        <v>11137.62</v>
      </c>
      <c r="O67" s="196"/>
      <c r="P67" s="196"/>
      <c r="Q67" s="196"/>
      <c r="R67" s="196"/>
      <c r="S67" s="196"/>
      <c r="T67" s="196"/>
      <c r="U67" s="196"/>
      <c r="V67" s="196"/>
      <c r="W67" s="147" t="s">
        <v>16</v>
      </c>
      <c r="X67" s="147"/>
      <c r="Y67" s="14">
        <f>N67+AA31</f>
        <v>11137.62</v>
      </c>
    </row>
    <row r="68" spans="1:34" ht="12.75" customHeight="1" x14ac:dyDescent="0.2">
      <c r="B68" s="27" t="s">
        <v>183</v>
      </c>
      <c r="C68" s="230" t="s">
        <v>182</v>
      </c>
      <c r="D68" s="230"/>
      <c r="E68" s="230"/>
      <c r="F68" s="230"/>
      <c r="G68" s="230"/>
      <c r="H68" s="230"/>
      <c r="I68" s="230"/>
      <c r="J68" s="43" t="s">
        <v>181</v>
      </c>
      <c r="K68" s="231" t="s">
        <v>0</v>
      </c>
      <c r="L68" s="231"/>
      <c r="M68" s="114" t="s">
        <v>0</v>
      </c>
      <c r="N68" s="139"/>
      <c r="O68" s="139"/>
      <c r="P68" s="139"/>
      <c r="Q68" s="139"/>
      <c r="R68" s="139"/>
      <c r="S68" s="139"/>
      <c r="T68" s="139"/>
      <c r="U68" s="139"/>
      <c r="V68" s="139"/>
      <c r="W68" s="147"/>
      <c r="X68" s="147"/>
    </row>
    <row r="69" spans="1:34" ht="12.75" customHeight="1" x14ac:dyDescent="0.2">
      <c r="B69" s="27"/>
      <c r="C69" s="230" t="s">
        <v>180</v>
      </c>
      <c r="D69" s="230"/>
      <c r="E69" s="230"/>
      <c r="F69" s="230"/>
      <c r="G69" s="230"/>
      <c r="H69" s="230"/>
      <c r="I69" s="230"/>
      <c r="J69" s="43"/>
      <c r="K69" s="231" t="s">
        <v>0</v>
      </c>
      <c r="L69" s="231"/>
      <c r="M69" s="96" t="s">
        <v>0</v>
      </c>
      <c r="N69" s="139"/>
      <c r="O69" s="139"/>
      <c r="P69" s="139"/>
      <c r="Q69" s="139"/>
      <c r="R69" s="139"/>
      <c r="S69" s="139"/>
      <c r="T69" s="139"/>
      <c r="U69" s="139"/>
      <c r="V69" s="139"/>
      <c r="W69" s="147"/>
      <c r="X69" s="147"/>
    </row>
    <row r="70" spans="1:34" ht="60.75" customHeight="1" x14ac:dyDescent="0.25">
      <c r="B70" s="25" t="s">
        <v>131</v>
      </c>
      <c r="C70" s="192" t="s">
        <v>179</v>
      </c>
      <c r="D70" s="192"/>
      <c r="E70" s="192"/>
      <c r="F70" s="192"/>
      <c r="G70" s="192"/>
      <c r="H70" s="192"/>
      <c r="I70" s="192"/>
      <c r="J70" s="45" t="s">
        <v>178</v>
      </c>
      <c r="K70" s="248" t="s">
        <v>0</v>
      </c>
      <c r="L70" s="248"/>
      <c r="M70" s="111"/>
      <c r="N70" s="240">
        <f>N14</f>
        <v>26978169.510000002</v>
      </c>
      <c r="O70" s="240"/>
      <c r="P70" s="240"/>
      <c r="Q70" s="240">
        <f t="shared" ref="Q70" si="9">Q14</f>
        <v>21476239.66</v>
      </c>
      <c r="R70" s="240"/>
      <c r="S70" s="240"/>
      <c r="T70" s="240">
        <f t="shared" ref="T70" si="10">T14</f>
        <v>20264356.879999999</v>
      </c>
      <c r="U70" s="240"/>
      <c r="V70" s="240"/>
      <c r="W70" s="187" t="s">
        <v>16</v>
      </c>
      <c r="X70" s="187"/>
    </row>
    <row r="71" spans="1:34" ht="12.75" customHeight="1" x14ac:dyDescent="0.25">
      <c r="B71" s="27"/>
      <c r="C71" s="191" t="s">
        <v>174</v>
      </c>
      <c r="D71" s="191"/>
      <c r="E71" s="191"/>
      <c r="F71" s="191"/>
      <c r="G71" s="191"/>
      <c r="H71" s="191"/>
      <c r="I71" s="191"/>
      <c r="J71" s="43" t="s">
        <v>177</v>
      </c>
      <c r="K71" s="231" t="s">
        <v>0</v>
      </c>
      <c r="L71" s="231"/>
      <c r="M71" s="96"/>
      <c r="N71" s="196">
        <f>N70</f>
        <v>26978169.510000002</v>
      </c>
      <c r="O71" s="196"/>
      <c r="P71" s="196"/>
      <c r="Q71" s="196">
        <f>Q70</f>
        <v>21476239.66</v>
      </c>
      <c r="R71" s="196"/>
      <c r="S71" s="196"/>
      <c r="T71" s="196">
        <f>T70</f>
        <v>20264356.879999999</v>
      </c>
      <c r="U71" s="196"/>
      <c r="V71" s="196"/>
      <c r="W71" s="147" t="s">
        <v>16</v>
      </c>
      <c r="X71" s="147"/>
      <c r="Z71"/>
      <c r="AA71"/>
      <c r="AB71"/>
    </row>
    <row r="72" spans="1:34" ht="60.75" customHeight="1" x14ac:dyDescent="0.25">
      <c r="B72" s="25" t="s">
        <v>130</v>
      </c>
      <c r="C72" s="192" t="s">
        <v>176</v>
      </c>
      <c r="D72" s="192"/>
      <c r="E72" s="192"/>
      <c r="F72" s="192"/>
      <c r="G72" s="192"/>
      <c r="H72" s="192"/>
      <c r="I72" s="192"/>
      <c r="J72" s="45" t="s">
        <v>175</v>
      </c>
      <c r="K72" s="248" t="s">
        <v>0</v>
      </c>
      <c r="L72" s="248"/>
      <c r="M72" s="111"/>
      <c r="N72" s="249" t="s">
        <v>16</v>
      </c>
      <c r="O72" s="249"/>
      <c r="P72" s="249"/>
      <c r="Q72" s="249" t="s">
        <v>16</v>
      </c>
      <c r="R72" s="249"/>
      <c r="S72" s="249"/>
      <c r="T72" s="249" t="s">
        <v>16</v>
      </c>
      <c r="U72" s="249"/>
      <c r="V72" s="249"/>
      <c r="W72" s="187" t="s">
        <v>16</v>
      </c>
      <c r="X72" s="187"/>
      <c r="Z72"/>
      <c r="AA72"/>
      <c r="AB72"/>
    </row>
    <row r="73" spans="1:34" ht="12.75" customHeight="1" thickBot="1" x14ac:dyDescent="0.3">
      <c r="B73" s="66"/>
      <c r="C73" s="226" t="s">
        <v>174</v>
      </c>
      <c r="D73" s="226"/>
      <c r="E73" s="226"/>
      <c r="F73" s="226"/>
      <c r="G73" s="226"/>
      <c r="H73" s="226"/>
      <c r="I73" s="226"/>
      <c r="J73" s="46" t="s">
        <v>173</v>
      </c>
      <c r="K73" s="245" t="s">
        <v>0</v>
      </c>
      <c r="L73" s="245"/>
      <c r="M73" s="107"/>
      <c r="N73" s="228"/>
      <c r="O73" s="228"/>
      <c r="P73" s="228"/>
      <c r="Q73" s="228"/>
      <c r="R73" s="228"/>
      <c r="S73" s="228"/>
      <c r="T73" s="228"/>
      <c r="U73" s="228"/>
      <c r="V73" s="228"/>
      <c r="W73" s="229"/>
      <c r="X73" s="229"/>
      <c r="Z73"/>
      <c r="AA73"/>
      <c r="AB73"/>
    </row>
    <row r="74" spans="1:34" ht="11.25" customHeight="1" x14ac:dyDescent="0.25">
      <c r="Z74"/>
      <c r="AA74"/>
      <c r="AB74"/>
    </row>
    <row r="75" spans="1:34" ht="11.25" customHeight="1" x14ac:dyDescent="0.25">
      <c r="Z75"/>
      <c r="AA75"/>
      <c r="AB75"/>
    </row>
    <row r="76" spans="1:34" ht="40.5" customHeight="1" x14ac:dyDescent="0.25">
      <c r="A76" s="2"/>
      <c r="B76" s="3"/>
      <c r="C76" s="246" t="str">
        <f>'Лист 1'!T12</f>
        <v>руководитель учреждения</v>
      </c>
      <c r="D76" s="247"/>
      <c r="E76" s="247"/>
      <c r="F76"/>
      <c r="G76" s="4"/>
      <c r="H76" s="246" t="str">
        <f>'Лист 1'!Q13</f>
        <v>Директор</v>
      </c>
      <c r="I76" s="246"/>
      <c r="J76" s="246"/>
      <c r="L76" s="242"/>
      <c r="M76" s="242"/>
      <c r="N76" s="242"/>
      <c r="O76" s="76"/>
      <c r="P76" s="151" t="str">
        <f>'Лист 1'!U15</f>
        <v>Авдеева С.В.</v>
      </c>
      <c r="Q76" s="242"/>
      <c r="R76" s="242"/>
      <c r="S76" s="77"/>
      <c r="T76" s="77"/>
      <c r="U76" s="77"/>
      <c r="V76" s="77"/>
      <c r="W76" s="77"/>
      <c r="Z76"/>
      <c r="AA76"/>
      <c r="AB76"/>
    </row>
    <row r="77" spans="1:34" ht="11.25" customHeight="1" x14ac:dyDescent="0.25">
      <c r="C77" s="241" t="s">
        <v>249</v>
      </c>
      <c r="D77" s="241"/>
      <c r="E77" s="241"/>
      <c r="H77" s="241" t="s">
        <v>250</v>
      </c>
      <c r="I77" s="241"/>
      <c r="J77" s="241"/>
      <c r="L77" s="244" t="s">
        <v>162</v>
      </c>
      <c r="M77" s="244"/>
      <c r="N77" s="244"/>
      <c r="P77" s="243" t="s">
        <v>161</v>
      </c>
      <c r="Q77" s="243"/>
      <c r="R77" s="243"/>
      <c r="Z77"/>
      <c r="AA77"/>
      <c r="AB77"/>
    </row>
    <row r="78" spans="1:34" ht="11.25" customHeight="1" x14ac:dyDescent="0.25">
      <c r="Z78"/>
      <c r="AA78"/>
      <c r="AB78"/>
    </row>
    <row r="79" spans="1:34" ht="45" customHeight="1" x14ac:dyDescent="0.25">
      <c r="A79" s="2"/>
      <c r="B79" s="3"/>
      <c r="C79" s="246" t="s">
        <v>251</v>
      </c>
      <c r="D79" s="247"/>
      <c r="E79" s="247"/>
      <c r="F79"/>
      <c r="G79" s="4"/>
      <c r="H79" s="246" t="s">
        <v>308</v>
      </c>
      <c r="I79" s="246"/>
      <c r="J79" s="246"/>
      <c r="L79" s="151"/>
      <c r="M79" s="151"/>
      <c r="N79" s="151"/>
      <c r="O79" s="76"/>
      <c r="P79" s="151" t="s">
        <v>309</v>
      </c>
      <c r="Q79" s="151"/>
      <c r="R79" s="151"/>
      <c r="S79" s="77"/>
      <c r="T79" s="77"/>
      <c r="U79" s="77"/>
      <c r="V79" s="77"/>
      <c r="W79" s="77"/>
      <c r="Z79"/>
      <c r="AA79"/>
      <c r="AB79" s="239"/>
      <c r="AC79" s="239"/>
      <c r="AD79" s="239"/>
      <c r="AF79" s="238"/>
      <c r="AG79" s="238"/>
      <c r="AH79" s="238"/>
    </row>
    <row r="80" spans="1:34" ht="27" customHeight="1" x14ac:dyDescent="0.25">
      <c r="A80" s="2"/>
      <c r="B80"/>
      <c r="C80" s="266" t="s">
        <v>252</v>
      </c>
      <c r="D80" s="266"/>
      <c r="E80" s="266"/>
      <c r="F80"/>
      <c r="G80" s="5"/>
      <c r="H80" s="264" t="s">
        <v>250</v>
      </c>
      <c r="I80" s="264"/>
      <c r="J80" s="264"/>
      <c r="L80" s="267" t="s">
        <v>162</v>
      </c>
      <c r="M80" s="267"/>
      <c r="N80" s="267"/>
      <c r="O80" s="76"/>
      <c r="P80" s="243" t="s">
        <v>161</v>
      </c>
      <c r="Q80" s="243"/>
      <c r="R80" s="243"/>
      <c r="S80" s="77"/>
      <c r="T80" s="77"/>
      <c r="U80" s="77"/>
      <c r="V80" s="77"/>
      <c r="W80" s="77"/>
      <c r="Z80"/>
      <c r="AA80"/>
      <c r="AB80"/>
    </row>
    <row r="81" spans="1:28" ht="15" x14ac:dyDescent="0.25">
      <c r="A81" s="2"/>
      <c r="B81"/>
      <c r="C81"/>
      <c r="D81"/>
      <c r="E81"/>
      <c r="F81"/>
      <c r="G81"/>
      <c r="H81"/>
      <c r="I81"/>
      <c r="J81"/>
      <c r="K81"/>
      <c r="L81" s="76"/>
      <c r="M81" s="76"/>
      <c r="N81" s="76"/>
      <c r="O81" s="76"/>
      <c r="P81" s="76"/>
      <c r="Q81" s="76"/>
      <c r="R81" s="76"/>
      <c r="S81" s="77"/>
      <c r="T81" s="77"/>
      <c r="U81" s="77"/>
      <c r="V81" s="77"/>
      <c r="W81" s="77"/>
      <c r="Z81"/>
      <c r="AA81"/>
      <c r="AB81"/>
    </row>
    <row r="82" spans="1:28" ht="54" customHeight="1" x14ac:dyDescent="0.25">
      <c r="A82" s="2"/>
      <c r="B82"/>
      <c r="C82" s="6"/>
      <c r="D82" s="6"/>
      <c r="E82" s="246" t="s">
        <v>172</v>
      </c>
      <c r="F82" s="246"/>
      <c r="G82" s="7"/>
      <c r="H82" s="261" t="s">
        <v>323</v>
      </c>
      <c r="I82" s="261"/>
      <c r="J82" s="261"/>
      <c r="K82" s="41"/>
      <c r="L82" s="262" t="s">
        <v>307</v>
      </c>
      <c r="M82" s="262"/>
      <c r="N82" s="262"/>
      <c r="O82" s="78"/>
      <c r="P82" s="262" t="s">
        <v>296</v>
      </c>
      <c r="Q82" s="262"/>
      <c r="R82" s="262"/>
      <c r="S82" s="78"/>
      <c r="T82" s="77"/>
      <c r="U82" s="77"/>
      <c r="V82" s="77"/>
      <c r="W82" s="77"/>
      <c r="Z82"/>
      <c r="AA82"/>
      <c r="AB82"/>
    </row>
    <row r="83" spans="1:28" ht="15" x14ac:dyDescent="0.25">
      <c r="A83" s="2"/>
      <c r="B83"/>
      <c r="C83"/>
      <c r="D83"/>
      <c r="E83" s="263"/>
      <c r="F83" s="263"/>
      <c r="G83" s="5"/>
      <c r="H83" s="264" t="s">
        <v>250</v>
      </c>
      <c r="I83" s="264"/>
      <c r="J83" s="264"/>
      <c r="L83" s="265" t="s">
        <v>171</v>
      </c>
      <c r="M83" s="265"/>
      <c r="N83" s="265"/>
      <c r="O83" s="76"/>
      <c r="P83" s="243" t="s">
        <v>170</v>
      </c>
      <c r="Q83" s="243"/>
      <c r="R83" s="243"/>
      <c r="S83" s="77"/>
      <c r="T83" s="77"/>
      <c r="U83" s="77"/>
      <c r="V83" s="77"/>
      <c r="W83" s="77"/>
    </row>
    <row r="84" spans="1:28" ht="15" x14ac:dyDescent="0.25">
      <c r="A84" s="2"/>
      <c r="B84"/>
      <c r="C84"/>
      <c r="D84"/>
      <c r="E84"/>
      <c r="F84"/>
      <c r="G84"/>
      <c r="H84"/>
      <c r="I84"/>
      <c r="J84"/>
      <c r="K84"/>
      <c r="L84" s="76"/>
      <c r="M84" s="76"/>
      <c r="N84" s="76"/>
      <c r="O84" s="76"/>
      <c r="P84" s="76"/>
      <c r="Q84" s="76"/>
      <c r="R84" s="76"/>
      <c r="S84" s="77"/>
      <c r="T84" s="77"/>
      <c r="U84" s="77"/>
      <c r="V84" s="77"/>
      <c r="W84" s="77"/>
    </row>
    <row r="85" spans="1:28" ht="15" x14ac:dyDescent="0.25">
      <c r="A85" s="2"/>
      <c r="B85"/>
      <c r="C85"/>
      <c r="D85"/>
      <c r="E85"/>
      <c r="F85"/>
      <c r="G85"/>
      <c r="H85"/>
      <c r="I85"/>
      <c r="J85"/>
      <c r="K85"/>
      <c r="L85" s="76"/>
      <c r="M85" s="76"/>
      <c r="N85" s="76"/>
      <c r="O85" s="76"/>
      <c r="P85" s="76"/>
      <c r="Q85" s="76"/>
      <c r="R85" s="76"/>
      <c r="S85" s="77"/>
      <c r="T85" s="77"/>
      <c r="U85" s="77"/>
      <c r="V85" s="77"/>
      <c r="W85" s="77"/>
      <c r="Z85"/>
      <c r="AA85"/>
      <c r="AB85"/>
    </row>
    <row r="86" spans="1:28" ht="15" x14ac:dyDescent="0.25">
      <c r="A86" s="2"/>
      <c r="B86" s="8" t="s">
        <v>157</v>
      </c>
      <c r="C86" s="20">
        <f>'Лист 1'!H26</f>
        <v>30</v>
      </c>
      <c r="D86" s="2" t="s">
        <v>157</v>
      </c>
      <c r="E86" s="260" t="str">
        <f>'Лист 1'!J26</f>
        <v>декабря</v>
      </c>
      <c r="F86" s="260"/>
      <c r="G86" s="260"/>
      <c r="H86" s="9">
        <v>20</v>
      </c>
      <c r="I86" s="34">
        <f>'Лист 1'!N26</f>
        <v>25</v>
      </c>
      <c r="J86" s="2" t="s">
        <v>156</v>
      </c>
      <c r="K86"/>
      <c r="L86" s="76"/>
      <c r="M86" s="76"/>
      <c r="N86" s="76"/>
      <c r="O86" s="76"/>
      <c r="P86" s="76"/>
      <c r="Q86" s="76"/>
      <c r="R86" s="76"/>
      <c r="S86" s="77"/>
      <c r="T86" s="77"/>
      <c r="U86" s="77"/>
      <c r="V86" s="77"/>
      <c r="W86" s="77"/>
      <c r="Z86"/>
      <c r="AA86"/>
      <c r="AB86"/>
    </row>
  </sheetData>
  <sheetProtection formatCells="0" formatColumns="0" formatRows="0" insertColumns="0" insertRows="0" insertHyperlinks="0" deleteColumns="0" deleteRows="0" sort="0" autoFilter="0" pivotTables="0"/>
  <mergeCells count="443">
    <mergeCell ref="W32:X32"/>
    <mergeCell ref="K35:L35"/>
    <mergeCell ref="N35:P35"/>
    <mergeCell ref="Q35:S35"/>
    <mergeCell ref="C43:I43"/>
    <mergeCell ref="K43:L43"/>
    <mergeCell ref="C44:I44"/>
    <mergeCell ref="K44:L44"/>
    <mergeCell ref="K45:L45"/>
    <mergeCell ref="C45:I45"/>
    <mergeCell ref="C42:I42"/>
    <mergeCell ref="K42:L42"/>
    <mergeCell ref="Q42:S42"/>
    <mergeCell ref="W43:X43"/>
    <mergeCell ref="N43:P43"/>
    <mergeCell ref="T38:V38"/>
    <mergeCell ref="W38:X38"/>
    <mergeCell ref="W39:X39"/>
    <mergeCell ref="C34:I34"/>
    <mergeCell ref="K34:L34"/>
    <mergeCell ref="N34:P34"/>
    <mergeCell ref="Q34:S34"/>
    <mergeCell ref="K41:L41"/>
    <mergeCell ref="N41:P41"/>
    <mergeCell ref="W73:X73"/>
    <mergeCell ref="T71:V71"/>
    <mergeCell ref="W71:X71"/>
    <mergeCell ref="T69:V69"/>
    <mergeCell ref="C53:I53"/>
    <mergeCell ref="K53:L53"/>
    <mergeCell ref="N53:P53"/>
    <mergeCell ref="Q53:S53"/>
    <mergeCell ref="T53:V53"/>
    <mergeCell ref="W53:X53"/>
    <mergeCell ref="K57:L57"/>
    <mergeCell ref="W61:X61"/>
    <mergeCell ref="K55:L55"/>
    <mergeCell ref="C55:I55"/>
    <mergeCell ref="K54:L54"/>
    <mergeCell ref="N55:P55"/>
    <mergeCell ref="W56:X56"/>
    <mergeCell ref="Q67:S67"/>
    <mergeCell ref="C66:I66"/>
    <mergeCell ref="C68:I68"/>
    <mergeCell ref="K68:L68"/>
    <mergeCell ref="N68:P68"/>
    <mergeCell ref="N63:P63"/>
    <mergeCell ref="W58:X58"/>
    <mergeCell ref="P82:R82"/>
    <mergeCell ref="C39:I39"/>
    <mergeCell ref="K39:L39"/>
    <mergeCell ref="N39:P39"/>
    <mergeCell ref="Q39:S39"/>
    <mergeCell ref="T39:V39"/>
    <mergeCell ref="Q68:S68"/>
    <mergeCell ref="T68:V68"/>
    <mergeCell ref="T58:V58"/>
    <mergeCell ref="C56:I56"/>
    <mergeCell ref="K56:L56"/>
    <mergeCell ref="C46:I46"/>
    <mergeCell ref="K46:L46"/>
    <mergeCell ref="N46:P46"/>
    <mergeCell ref="Q65:S65"/>
    <mergeCell ref="T65:V65"/>
    <mergeCell ref="K70:L70"/>
    <mergeCell ref="K66:L66"/>
    <mergeCell ref="N66:P66"/>
    <mergeCell ref="N73:P73"/>
    <mergeCell ref="Q73:S73"/>
    <mergeCell ref="T73:V73"/>
    <mergeCell ref="T72:V72"/>
    <mergeCell ref="C67:I67"/>
    <mergeCell ref="K52:L52"/>
    <mergeCell ref="N52:P52"/>
    <mergeCell ref="C49:I49"/>
    <mergeCell ref="C60:I60"/>
    <mergeCell ref="T59:V59"/>
    <mergeCell ref="W59:X59"/>
    <mergeCell ref="C57:I57"/>
    <mergeCell ref="C41:I41"/>
    <mergeCell ref="K49:L49"/>
    <mergeCell ref="N57:P57"/>
    <mergeCell ref="Q57:S57"/>
    <mergeCell ref="T57:V57"/>
    <mergeCell ref="W57:X57"/>
    <mergeCell ref="T56:V56"/>
    <mergeCell ref="W60:X60"/>
    <mergeCell ref="N56:P56"/>
    <mergeCell ref="W44:X44"/>
    <mergeCell ref="N45:P45"/>
    <mergeCell ref="W47:X47"/>
    <mergeCell ref="Q46:S46"/>
    <mergeCell ref="T46:V46"/>
    <mergeCell ref="W46:X46"/>
    <mergeCell ref="Q48:S48"/>
    <mergeCell ref="T48:V48"/>
    <mergeCell ref="C48:I48"/>
    <mergeCell ref="K48:L48"/>
    <mergeCell ref="N48:P48"/>
    <mergeCell ref="C52:I52"/>
    <mergeCell ref="C54:I54"/>
    <mergeCell ref="C38:I38"/>
    <mergeCell ref="K38:L38"/>
    <mergeCell ref="N38:P38"/>
    <mergeCell ref="T62:V62"/>
    <mergeCell ref="N60:P60"/>
    <mergeCell ref="Q60:S60"/>
    <mergeCell ref="T60:V60"/>
    <mergeCell ref="N62:P62"/>
    <mergeCell ref="Q62:S62"/>
    <mergeCell ref="C58:I58"/>
    <mergeCell ref="K58:L58"/>
    <mergeCell ref="C61:I61"/>
    <mergeCell ref="K61:L61"/>
    <mergeCell ref="C59:I59"/>
    <mergeCell ref="K59:L59"/>
    <mergeCell ref="N59:P59"/>
    <mergeCell ref="C62:I62"/>
    <mergeCell ref="K62:L62"/>
    <mergeCell ref="C47:I47"/>
    <mergeCell ref="N54:P54"/>
    <mergeCell ref="N44:P44"/>
    <mergeCell ref="Q56:S56"/>
    <mergeCell ref="T55:V55"/>
    <mergeCell ref="Q45:S45"/>
    <mergeCell ref="W55:X55"/>
    <mergeCell ref="Q54:S54"/>
    <mergeCell ref="Q43:S43"/>
    <mergeCell ref="Q44:S44"/>
    <mergeCell ref="Q55:S55"/>
    <mergeCell ref="N58:P58"/>
    <mergeCell ref="Q58:S58"/>
    <mergeCell ref="T45:V45"/>
    <mergeCell ref="W45:X45"/>
    <mergeCell ref="W54:X54"/>
    <mergeCell ref="T43:V43"/>
    <mergeCell ref="T32:V32"/>
    <mergeCell ref="W30:X30"/>
    <mergeCell ref="T28:V28"/>
    <mergeCell ref="T42:V42"/>
    <mergeCell ref="T54:V54"/>
    <mergeCell ref="T44:V44"/>
    <mergeCell ref="T47:V47"/>
    <mergeCell ref="T33:V33"/>
    <mergeCell ref="W33:X33"/>
    <mergeCell ref="T34:V34"/>
    <mergeCell ref="W34:X34"/>
    <mergeCell ref="T41:V41"/>
    <mergeCell ref="W40:X40"/>
    <mergeCell ref="T29:V29"/>
    <mergeCell ref="W29:X29"/>
    <mergeCell ref="W48:X48"/>
    <mergeCell ref="W37:X37"/>
    <mergeCell ref="W42:X42"/>
    <mergeCell ref="W31:X31"/>
    <mergeCell ref="W19:X19"/>
    <mergeCell ref="W18:X18"/>
    <mergeCell ref="W28:X28"/>
    <mergeCell ref="W22:X22"/>
    <mergeCell ref="T23:V23"/>
    <mergeCell ref="W23:X23"/>
    <mergeCell ref="C27:I27"/>
    <mergeCell ref="K27:L27"/>
    <mergeCell ref="T30:V30"/>
    <mergeCell ref="T27:V27"/>
    <mergeCell ref="W27:X27"/>
    <mergeCell ref="W24:X24"/>
    <mergeCell ref="C19:I19"/>
    <mergeCell ref="K19:L19"/>
    <mergeCell ref="T18:V18"/>
    <mergeCell ref="C26:I26"/>
    <mergeCell ref="K26:L26"/>
    <mergeCell ref="N26:P26"/>
    <mergeCell ref="Q26:S26"/>
    <mergeCell ref="N23:P23"/>
    <mergeCell ref="Q23:S23"/>
    <mergeCell ref="N25:P25"/>
    <mergeCell ref="Q25:S25"/>
    <mergeCell ref="C23:I23"/>
    <mergeCell ref="K23:L23"/>
    <mergeCell ref="C25:I25"/>
    <mergeCell ref="K25:L25"/>
    <mergeCell ref="N20:P20"/>
    <mergeCell ref="Q20:S20"/>
    <mergeCell ref="T26:V26"/>
    <mergeCell ref="C24:I24"/>
    <mergeCell ref="K24:L24"/>
    <mergeCell ref="N24:P24"/>
    <mergeCell ref="Q24:S24"/>
    <mergeCell ref="C22:I22"/>
    <mergeCell ref="K22:L22"/>
    <mergeCell ref="C13:I13"/>
    <mergeCell ref="K13:L13"/>
    <mergeCell ref="N13:P13"/>
    <mergeCell ref="Q13:S13"/>
    <mergeCell ref="T13:V13"/>
    <mergeCell ref="W26:X26"/>
    <mergeCell ref="N21:P21"/>
    <mergeCell ref="Q21:S21"/>
    <mergeCell ref="T21:V21"/>
    <mergeCell ref="T25:V25"/>
    <mergeCell ref="W25:X25"/>
    <mergeCell ref="W13:X13"/>
    <mergeCell ref="C14:I14"/>
    <mergeCell ref="K14:L14"/>
    <mergeCell ref="N14:P14"/>
    <mergeCell ref="Q14:S14"/>
    <mergeCell ref="T14:V14"/>
    <mergeCell ref="W14:X14"/>
    <mergeCell ref="C21:I21"/>
    <mergeCell ref="K21:L21"/>
    <mergeCell ref="W21:X21"/>
    <mergeCell ref="T16:V16"/>
    <mergeCell ref="T17:V17"/>
    <mergeCell ref="Q16:S16"/>
    <mergeCell ref="W16:X16"/>
    <mergeCell ref="N15:P15"/>
    <mergeCell ref="Q15:S15"/>
    <mergeCell ref="W15:X15"/>
    <mergeCell ref="W17:X17"/>
    <mergeCell ref="C18:I18"/>
    <mergeCell ref="K18:L18"/>
    <mergeCell ref="W20:X20"/>
    <mergeCell ref="T19:V19"/>
    <mergeCell ref="N19:P19"/>
    <mergeCell ref="Q19:S19"/>
    <mergeCell ref="N18:P18"/>
    <mergeCell ref="K15:L15"/>
    <mergeCell ref="C15:I15"/>
    <mergeCell ref="C16:I16"/>
    <mergeCell ref="K16:L16"/>
    <mergeCell ref="N16:P16"/>
    <mergeCell ref="C20:I20"/>
    <mergeCell ref="K20:L20"/>
    <mergeCell ref="C17:I17"/>
    <mergeCell ref="K17:L17"/>
    <mergeCell ref="N17:P17"/>
    <mergeCell ref="Q17:S17"/>
    <mergeCell ref="Q18:S18"/>
    <mergeCell ref="W10:X10"/>
    <mergeCell ref="K11:L11"/>
    <mergeCell ref="C11:I11"/>
    <mergeCell ref="W11:X11"/>
    <mergeCell ref="E86:G86"/>
    <mergeCell ref="H82:J82"/>
    <mergeCell ref="L82:N82"/>
    <mergeCell ref="E83:F83"/>
    <mergeCell ref="H83:J83"/>
    <mergeCell ref="L83:N83"/>
    <mergeCell ref="P83:R83"/>
    <mergeCell ref="C79:E79"/>
    <mergeCell ref="H79:J79"/>
    <mergeCell ref="L79:N79"/>
    <mergeCell ref="C80:E80"/>
    <mergeCell ref="H80:J80"/>
    <mergeCell ref="L80:N80"/>
    <mergeCell ref="E82:F82"/>
    <mergeCell ref="P80:R80"/>
    <mergeCell ref="W12:X12"/>
    <mergeCell ref="C10:I10"/>
    <mergeCell ref="T15:V15"/>
    <mergeCell ref="K10:L10"/>
    <mergeCell ref="T20:V20"/>
    <mergeCell ref="N10:P10"/>
    <mergeCell ref="Q10:S10"/>
    <mergeCell ref="T10:V10"/>
    <mergeCell ref="N11:P11"/>
    <mergeCell ref="Q11:S11"/>
    <mergeCell ref="T11:V11"/>
    <mergeCell ref="C12:I12"/>
    <mergeCell ref="K12:L12"/>
    <mergeCell ref="N12:P12"/>
    <mergeCell ref="Q12:S12"/>
    <mergeCell ref="T12:V12"/>
    <mergeCell ref="C8:I8"/>
    <mergeCell ref="K8:L8"/>
    <mergeCell ref="N8:P8"/>
    <mergeCell ref="Q8:S8"/>
    <mergeCell ref="T8:V8"/>
    <mergeCell ref="W8:X8"/>
    <mergeCell ref="C9:I9"/>
    <mergeCell ref="K9:L9"/>
    <mergeCell ref="N9:P9"/>
    <mergeCell ref="Q9:S9"/>
    <mergeCell ref="T9:V9"/>
    <mergeCell ref="W9:X9"/>
    <mergeCell ref="B3:B5"/>
    <mergeCell ref="C3:I5"/>
    <mergeCell ref="J3:J5"/>
    <mergeCell ref="K3:L5"/>
    <mergeCell ref="M3:M5"/>
    <mergeCell ref="N3:X3"/>
    <mergeCell ref="N4:P4"/>
    <mergeCell ref="Q4:S4"/>
    <mergeCell ref="T4:V4"/>
    <mergeCell ref="W4:X5"/>
    <mergeCell ref="N5:P5"/>
    <mergeCell ref="Q5:S5"/>
    <mergeCell ref="T5:V5"/>
    <mergeCell ref="E1:U1"/>
    <mergeCell ref="C6:I6"/>
    <mergeCell ref="K6:L6"/>
    <mergeCell ref="N6:P6"/>
    <mergeCell ref="Q6:S6"/>
    <mergeCell ref="T6:V6"/>
    <mergeCell ref="W6:X6"/>
    <mergeCell ref="C7:I7"/>
    <mergeCell ref="K7:L7"/>
    <mergeCell ref="N7:P7"/>
    <mergeCell ref="Q7:S7"/>
    <mergeCell ref="T7:V7"/>
    <mergeCell ref="W7:X7"/>
    <mergeCell ref="K60:L60"/>
    <mergeCell ref="K67:L67"/>
    <mergeCell ref="Q66:S66"/>
    <mergeCell ref="C64:I64"/>
    <mergeCell ref="W66:X66"/>
    <mergeCell ref="C65:I65"/>
    <mergeCell ref="K65:L65"/>
    <mergeCell ref="N65:P65"/>
    <mergeCell ref="T63:V63"/>
    <mergeCell ref="C63:I63"/>
    <mergeCell ref="K63:L63"/>
    <mergeCell ref="W65:X65"/>
    <mergeCell ref="T67:V67"/>
    <mergeCell ref="W67:X67"/>
    <mergeCell ref="T66:V66"/>
    <mergeCell ref="C77:E77"/>
    <mergeCell ref="P76:R76"/>
    <mergeCell ref="P77:R77"/>
    <mergeCell ref="H77:J77"/>
    <mergeCell ref="L77:N77"/>
    <mergeCell ref="C70:I70"/>
    <mergeCell ref="C71:I71"/>
    <mergeCell ref="K71:L71"/>
    <mergeCell ref="N71:P71"/>
    <mergeCell ref="Q71:S71"/>
    <mergeCell ref="C73:I73"/>
    <mergeCell ref="K73:L73"/>
    <mergeCell ref="C76:E76"/>
    <mergeCell ref="H76:J76"/>
    <mergeCell ref="L76:N76"/>
    <mergeCell ref="C72:I72"/>
    <mergeCell ref="K72:L72"/>
    <mergeCell ref="N72:P72"/>
    <mergeCell ref="Q72:S72"/>
    <mergeCell ref="C69:I69"/>
    <mergeCell ref="K69:L69"/>
    <mergeCell ref="N69:P69"/>
    <mergeCell ref="Q69:S69"/>
    <mergeCell ref="Q40:S40"/>
    <mergeCell ref="T40:V40"/>
    <mergeCell ref="C37:I37"/>
    <mergeCell ref="K37:L37"/>
    <mergeCell ref="AF79:AH79"/>
    <mergeCell ref="AB79:AD79"/>
    <mergeCell ref="N67:P67"/>
    <mergeCell ref="W64:X64"/>
    <mergeCell ref="N61:P61"/>
    <mergeCell ref="Q61:S61"/>
    <mergeCell ref="T61:V61"/>
    <mergeCell ref="K64:L64"/>
    <mergeCell ref="N64:P64"/>
    <mergeCell ref="Q64:S64"/>
    <mergeCell ref="T64:V64"/>
    <mergeCell ref="W62:X62"/>
    <mergeCell ref="N70:P70"/>
    <mergeCell ref="Q70:S70"/>
    <mergeCell ref="T70:V70"/>
    <mergeCell ref="W70:X70"/>
    <mergeCell ref="W68:X68"/>
    <mergeCell ref="P79:R79"/>
    <mergeCell ref="W69:X69"/>
    <mergeCell ref="W63:X63"/>
    <mergeCell ref="W35:X35"/>
    <mergeCell ref="N22:P22"/>
    <mergeCell ref="Q22:S22"/>
    <mergeCell ref="T22:V22"/>
    <mergeCell ref="N49:P49"/>
    <mergeCell ref="Q49:S49"/>
    <mergeCell ref="T49:V49"/>
    <mergeCell ref="W49:X49"/>
    <mergeCell ref="T24:V24"/>
    <mergeCell ref="N27:P27"/>
    <mergeCell ref="Q27:S27"/>
    <mergeCell ref="Q52:S52"/>
    <mergeCell ref="T52:V52"/>
    <mergeCell ref="W52:X52"/>
    <mergeCell ref="W72:X72"/>
    <mergeCell ref="Q63:S63"/>
    <mergeCell ref="Q59:S59"/>
    <mergeCell ref="Q30:S30"/>
    <mergeCell ref="Q28:S28"/>
    <mergeCell ref="N29:P29"/>
    <mergeCell ref="Q41:S41"/>
    <mergeCell ref="W41:X41"/>
    <mergeCell ref="C35:I35"/>
    <mergeCell ref="T35:V35"/>
    <mergeCell ref="Q38:S38"/>
    <mergeCell ref="K47:L47"/>
    <mergeCell ref="N47:P47"/>
    <mergeCell ref="Q47:S47"/>
    <mergeCell ref="C40:I40"/>
    <mergeCell ref="K40:L40"/>
    <mergeCell ref="N40:P40"/>
    <mergeCell ref="N37:P37"/>
    <mergeCell ref="Q37:S37"/>
    <mergeCell ref="T37:V37"/>
    <mergeCell ref="N42:P42"/>
    <mergeCell ref="C31:I31"/>
    <mergeCell ref="K31:L31"/>
    <mergeCell ref="N31:P31"/>
    <mergeCell ref="Q31:S31"/>
    <mergeCell ref="T31:V31"/>
    <mergeCell ref="C28:I28"/>
    <mergeCell ref="C33:I33"/>
    <mergeCell ref="K33:L33"/>
    <mergeCell ref="N33:P33"/>
    <mergeCell ref="Q33:S33"/>
    <mergeCell ref="K28:L28"/>
    <mergeCell ref="N28:P28"/>
    <mergeCell ref="C30:I30"/>
    <mergeCell ref="K30:L30"/>
    <mergeCell ref="N30:P30"/>
    <mergeCell ref="C29:I29"/>
    <mergeCell ref="K29:L29"/>
    <mergeCell ref="Q29:S29"/>
    <mergeCell ref="C32:I32"/>
    <mergeCell ref="K32:L32"/>
    <mergeCell ref="N32:P32"/>
    <mergeCell ref="Q32:S32"/>
    <mergeCell ref="C50:I50"/>
    <mergeCell ref="K50:L50"/>
    <mergeCell ref="N50:P50"/>
    <mergeCell ref="Q50:S50"/>
    <mergeCell ref="T50:V50"/>
    <mergeCell ref="W50:X50"/>
    <mergeCell ref="C51:I51"/>
    <mergeCell ref="K51:L51"/>
    <mergeCell ref="N51:P51"/>
    <mergeCell ref="Q51:S51"/>
    <mergeCell ref="T51:V51"/>
    <mergeCell ref="W51:X51"/>
  </mergeCells>
  <pageMargins left="0" right="0" top="0" bottom="0" header="0" footer="0"/>
  <pageSetup paperSize="9" scale="44" pageOrder="overThenDown" orientation="portrait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MYc2j9odBXRBiFQJWhbIhnkqSmCMkVMar+pDc8Hw5PA=</DigestValue>
    </Reference>
    <Reference Type="http://www.w3.org/2000/09/xmldsig#Object" URI="#idOfficeObject">
      <DigestMethod Algorithm="urn:ietf:params:xml:ns:cpxmlsec:algorithms:gostr34112012-256"/>
      <DigestValue>np/SsOjpYMnrEXZRkqo8g6Jh0xHQL49L5Hi4appogVc=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N7wWEZHKZcWw0gl4Ig7YDYVAwrK4PVZWlEIzoeWYYyU=</DigestValue>
    </Reference>
  </SignedInfo>
  <SignatureValue>MnsirRiMsNJ1vxm3NBMAUSuLJ72PKdi4Ba691NuGcRq67Ry1CmmaG/04+hKLTTT+85o2UBEIhh6k
Stt3x8olfQ==</SignatureValue>
  <KeyInfo>
    <X509Data>
      <X509Certificate>MIIJ+DCCCaWgAwIBAgIQYF3wDDi8qxGf4NtkZeb6AjAKBggqhQMHAQEDAjCCAWExIDAeBgkqhkiG9w0BCQEWEXVjX2ZrQHJvc2them5hLnJ1MRgwFgYDVQQIDA83NyDQnNC+0YHQutCy0LAxFTATBgUqhQNkBBIKNzcxMDU2ODc2MDEYMBYGBSqFA2QBEg0xMDQ3Nzk3MDE5ODMwMWAwXgYDVQQJDFfQkdC+0LvRjNGI0L7QuSDQl9C70LDRgtC+0YPRgdGC0LjQvdGB0LrQuNC5INC/0LXRgNC10YPQu9C+0LosINC0LiA2LCDRgdGC0YDQvtC10L3QuNC1IDExGTAXBgNVBAcMENCzLiDQnNC+0YHQutCy0LAxCzAJBgNVBAYTAlJVMS4wLAYDVQQKDCXQmtCw0LfQvdCw0YfQtdC50YHRgtCy0L4g0KDQvtGB0YHQuNC4MTgwNgYDVQQDDC/QpNC10LTQtdGA0LDQu9GM0L3QvtC1INC60LDQt9C90LDRh9C10LnRgdGC0LLQvjAeFw0yNTA0MDkwOTUyMDlaFw0yNjA3MDMwOTUyMDlaMIICxjELMAkGA1UEBhMCUlUxKDAmBgNVBAgMH9Ci0YPQu9GM0YHQutCw0Y8g0L7QsdC70LDRgdGC0YwxDzANBgNVBAkMBtC0LiA0NDEVMBMGA1UEBwwM0KDQsNGB0LLQtdGCMRkwFwYDVQQMDBDQtNC40YDQtdC60YLQvtGAMYG6MIG3BgNVBAoMga/QnNCj0J3QmNCm0JjQn9CQ0JvQrNCd0J7QlSDQkdCu0JTQltCV0KLQndCe0JUg0J7QkdCp0JXQntCR0KDQkNCX0J7QktCQ0KLQldCb0KzQndCe0JUg0KPQp9Cg0JXQltCU0JXQndCY0JUgItCm0JXQndCi0KAg0J7QkdCg0JDQl9Ce0JLQkNCd0JjQryDihJYgNTIg0JjQnC4g0JIuINCSLiDQm9CQ0J/QmNCd0JAiMRgwFgYFKoUDZAESDTEwMjcxMDE3MzA1ODkxFjAUBgUqhQNkAxILMDM4MTE0MDg3MjkxFTATBgUqhQNkBBIKNzEzMDAwODk5ODEaMBgGCCqFAwOBAwEBEgw3MTMwMDMxMDA1NjUxIjAgBgkqhkiG9w0BCQEWE3N2ZXRfbGFuYV9hQG1haWwucnUxLjAsBgNVBCoMJdCh0LLQtdGC0LvQsNC90LAg0JLQuNC60YLQvtGA0L7QstC90LAxFzAVBgNVBAQMDtCQ0LLQtNC10LXQstCwMYG6MIG3BgNVBAMMga/QnNCj0J3QmNCm0JjQn9CQ0JvQrNCd0J7QlSDQkdCu0JTQltCV0KLQndCe0JUg0J7QkdCp0JXQntCR0KDQkNCX0J7QktCQ0KLQldCb0KzQndCe0JUg0KPQp9Cg0JXQltCU0JXQndCY0JUgItCm0JXQndCi0KAg0J7QkdCg0JDQl9Ce0JLQkNCd0JjQryDihJYgNTIg0JjQnC4g0JIuINCSLiDQm9CQ0J/QmNCd0JAiMGYwHwYIKoUDBwEBAQEwEwYHKoUDAgIkAAYIKoUDBwEBAgIDQwAEQDYqcI1GzR4cyzPni0ugO94LOuE7PmDWy2dOaoIBx52NxUjTm/ZxpEzVgAoJDad4mFmYiJRM8r+blGhxcvgSlYujggTHMIIEwzArBgNVHRAEJDAigA8yMDI1MDQwOTA5NTkwMFqBDzIwMjYwNzAzMDk1OTAwWjAOBgNVHQ8BAf8EBAMCA/gwEwYDVR0lBAwwCgYIKwYBBQUHAwIwEwYDVR0gBAwwCjAIBgYqhQNkcQEwDAYFKoUDZHIEAwIBATAtBgUqhQNkbwQkDCLQmtGA0LjQv9GC0L7Qn9GA0L4gQ1NQICg1LjAuMTIwMDApMIIBoQYFKoUDZHAEggGWMIIBkgyBh9Cf0YDQvtCz0YDQsNC80LzQvdC+LdCw0L/Qv9Cw0YDQsNGC0L3Ri9C5INC60L7QvNC/0LvQtdC60YEgVmlQTmV0IFBLSSBTZXJ2aWNlICjQvdCwINCw0L/Qv9Cw0YDQsNGC0L3QvtC5INC/0LvQsNGC0YTQvtGA0LzQtSBIU00gMjAwMFEyKQxo0J/RgNC+0LPRgNCw0LzQvNC90L4t0LDQv9C/0LDRgNCw0YLQvdGL0Lkg0LrQvtC80L/Qu9C10LrRgSDCq9Cu0L3QuNGB0LXRgNGCLdCT0J7QodCiwrsuINCS0LXRgNGB0LjRjyA0LjAMTUPQtdGA0YLQuNGE0LjQutCw0YIg0YHQvtC+0YLQstC10YLRgdGC0LLQuNGPIOKEltCh0KQvMTI0LTQzMjgg0L7RgiAyOS4wOC4yMDIyDE1D0LXRgNGC0LjRhNC40LrQsNGCINGB0L7QvtGC0LLQtdGC0YHRgtCy0LjRjyDihJbQodCkLzEyOC00NjM5INC+0YIgMDQuMTAuMjAyMzBmBgNVHR8EXzBdMC6gLKAqhihodHRwOi8vY3JsLnJvc2them5hLnJ1L2NybC91Y2ZrXzIwMjQuY3JsMCugKaAnhiVodHRwOi8vY3JsLmZrLmxvY2FsL2NybC91Y2ZrXzIwMjQuY3JsMHcGCCsGAQUFBwEBBGswaTA0BggrBgEFBQcwAoYoaHR0cDovL2NybC5yb3NrYXpuYS5ydS9jcmwvdWNma18yMDI0LmNydDAxBggrBgEFBQcwAoYlaHR0cDovL2NybC5may5sb2NhbC9jcmwvdWNma18yMDI0LmNydDAdBgNVHQ4EFgQUUEAZgGEGfbBKTcszHvjHDSFh9VAwggF2BgNVHSMEggFtMIIBaYAUBmQTp87gg+KmfZ+Jp9ZWGZhM2aehggFDpIIBPzCCATsxITAfBgkqhkiG9w0BCQEWEmRpdEBkaWdpdGFsLmdvdi5ydTELMAkGA1UEBhMCUlUxGDAWBgNVBAgMDzc3INCc0L7RgdC60LLQsDEZMBcGA1UEBwwQ0LMuINCc0L7RgdC60LLQsDFTMFEGA1UECQxK0J/RgNC10YHQvdC10L3RgdC60LDRjyDQvdCw0LHQtdGA0LXQttC90LDRjywg0LTQvtC8IDEwLCDRgdGC0YDQvtC10L3QuNC1IDIxJjAkBgNVBAoMHdCc0LjQvdGG0LjRhNGA0Ysg0KDQvtGB0YHQuNC4MRgwFgYFKoUDZAESDTEwNDc3MDIwMjY3MDExFTATBgUqhQNkBBIKNzcxMDQ3NDM3NTEmMCQGA1UEAwwd0JzQuNC90YbQuNGE0YDRiyDQoNC+0YHRgdC40LiCCmwJwHYAAAAACYwwCgYIKoUDBwEBAwIDQQAG5AnUxaL+nvOx7PsD5CxgGDhRGuLFsdsOoGNYSCbaOy6lK4d+IhriwXse3OXfuFLCf06kKtPY654yJTx3ejm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pSQQZoLSUFqXS3qAMW0qtaVyONdbgul4+fsTOLZgLMg=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urn:ietf:params:xml:ns:cpxmlsec:algorithms:gostr34112012-256"/>
        <DigestValue>aF0wpnrV2sI+kxm7WaJ9kj58Ij6bNIEFDfrkh+/BT9I=</DigestValue>
      </Reference>
      <Reference URI="/xl/calcChain.xml?ContentType=application/vnd.openxmlformats-officedocument.spreadsheetml.calcChain+xml">
        <DigestMethod Algorithm="urn:ietf:params:xml:ns:cpxmlsec:algorithms:gostr34112012-256"/>
        <DigestValue>wkzK+47AQ6FgG5EI2lPNYnV88WGIXAmJGjX5GB93EdM=</DigestValue>
      </Reference>
      <Reference URI="/xl/printerSettings/printerSettings1.bin?ContentType=application/vnd.openxmlformats-officedocument.spreadsheetml.printerSettings">
        <DigestMethod Algorithm="urn:ietf:params:xml:ns:cpxmlsec:algorithms:gostr34112012-256"/>
        <DigestValue>kX1vUrOue5fa1ObW3uhuebwZOjY9PqQkM1WDICZElzI=</DigestValue>
      </Reference>
      <Reference URI="/xl/printerSettings/printerSettings2.bin?ContentType=application/vnd.openxmlformats-officedocument.spreadsheetml.printerSettings">
        <DigestMethod Algorithm="urn:ietf:params:xml:ns:cpxmlsec:algorithms:gostr34112012-256"/>
        <DigestValue>kX1vUrOue5fa1ObW3uhuebwZOjY9PqQkM1WDICZElzI=</DigestValue>
      </Reference>
      <Reference URI="/xl/sharedStrings.xml?ContentType=application/vnd.openxmlformats-officedocument.spreadsheetml.sharedStrings+xml">
        <DigestMethod Algorithm="urn:ietf:params:xml:ns:cpxmlsec:algorithms:gostr34112012-256"/>
        <DigestValue>HkxKuJvnClozq/Yqyc1p1lJmSb3feOuPwA7OT/donbM=</DigestValue>
      </Reference>
      <Reference URI="/xl/styles.xml?ContentType=application/vnd.openxmlformats-officedocument.spreadsheetml.styles+xml">
        <DigestMethod Algorithm="urn:ietf:params:xml:ns:cpxmlsec:algorithms:gostr34112012-256"/>
        <DigestValue>P81LeUGV3vweglVdSdFG2yk28rmZmQ0OfTz4+BDS9cw=</DigestValue>
      </Reference>
      <Reference URI="/xl/theme/theme1.xml?ContentType=application/vnd.openxmlformats-officedocument.theme+xml">
        <DigestMethod Algorithm="urn:ietf:params:xml:ns:cpxmlsec:algorithms:gostr34112012-256"/>
        <DigestValue>PQYWRuJ2hGsTU/d6ADeoLL/J79EpyF+nQD+sd7X0L2A=</DigestValue>
      </Reference>
      <Reference URI="/xl/workbook.xml?ContentType=application/vnd.openxmlformats-officedocument.spreadsheetml.sheet.main+xml">
        <DigestMethod Algorithm="urn:ietf:params:xml:ns:cpxmlsec:algorithms:gostr34112012-256"/>
        <DigestValue>1P5Ni6dkGkOx2zIuSkSIOYnYF0NVKCI6J7naXRRtPdI=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cwimutu+RFZfMhvH72AYBdBq1fn842HI6mJWdMOGUwU=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urn:ietf:params:xml:ns:cpxmlsec:algorithms:gostr34112012-256"/>
        <DigestValue>xqDikqdmGflWbJGj16/IHMd3i/Tunds3n5wNT3oEOsw=</DigestValue>
      </Reference>
      <Reference URI="/xl/worksheets/sheet1.xml?ContentType=application/vnd.openxmlformats-officedocument.spreadsheetml.worksheet+xml">
        <DigestMethod Algorithm="urn:ietf:params:xml:ns:cpxmlsec:algorithms:gostr34112012-256"/>
        <DigestValue>PCD+6dIgNwv8KBcdUGShg3bOA4ja3eap8ywY/6YHrDs=</DigestValue>
      </Reference>
      <Reference URI="/xl/worksheets/sheet2.xml?ContentType=application/vnd.openxmlformats-officedocument.spreadsheetml.worksheet+xml">
        <DigestMethod Algorithm="urn:ietf:params:xml:ns:cpxmlsec:algorithms:gostr34112012-256"/>
        <DigestValue>LyYZ09KoWrRiUHzn/eb4H4Kk0BkiSEYC1sNGgP1Er3o=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2026-02-04T08:26:05Z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2026-02-04T08:26:05Z</xd:SigningTime>
          <xd:SigningCertificate>
            <xd:Cert>
              <xd:CertDigest>
                <DigestMethod Algorithm="urn:ietf:params:xml:ns:cpxmlsec:algorithms:gostr34112012-256"/>
                <DigestValue>oB4BG5UIh1FfOn6/ybTB3PlRrXW+b8ZHn9TIwLjoSIA=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128093639949797735794159155575259593218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3TCCB4qgAwIBAgIKbAnAdgAAAAAJjDAKBggqhQMHAQEDAjCCATsxITAfBgkqhkiG9w0BCQEWEmRpdEBkaWdpdGFsLmdvdi5ydTELMAkGA1UEBhMCUlUxGDAWBgNVBAgMDzc3INCc0L7RgdC60LLQsDEZMBcGA1UEBwwQ0LMuINCc0L7RgdC60LLQsDFTMFEGA1UECQxK0J/RgNC10YHQvdC10L3RgdC60LDRjyDQvdCw0LHQtdGA0LXQttC90LDRjywg0LTQvtC8IDEwLCDRgdGC0YDQvtC10L3QuNC1IDIxJjAkBgNVBAoMHdCc0LjQvdGG0LjRhNGA0Ysg0KDQvtGB0YHQuNC4MRgwFgYFKoUDZAESDTEwNDc3MDIwMjY3MDExFTATBgUqhQNkBBIKNzcxMDQ3NDM3NTEmMCQGA1UEAwwd0JzQuNC90YbQuNGE0YDRiyDQoNC+0YHRgdC40LgwHhcNMjQwNTMwMDgzODM0WhcNMzkwNTMwMDgzODM0WjCCAWExIDAeBgkqhkiG9w0BCQEWEXVjX2ZrQHJvc2them5hLnJ1MRgwFgYDVQQIDA83NyDQnNC+0YHQutCy0LAxFTATBgUqhQNkBBIKNzcxMDU2ODc2MDEYMBYGBSqFA2QBEg0xMDQ3Nzk3MDE5ODMwMWAwXgYDVQQJDFfQkdC+0LvRjNGI0L7QuSDQl9C70LDRgtC+0YPRgdGC0LjQvdGB0LrQuNC5INC/0LXRgNC10YPQu9C+0LosINC0LiA2LCDRgdGC0YDQvtC10L3QuNC1IDExGTAXBgNVBAcMENCzLiDQnNC+0YHQutCy0LAxCzAJBgNVBAYTAlJVMS4wLAYDVQQKDCXQmtCw0LfQvdCw0YfQtdC50YHRgtCy0L4g0KDQvtGB0YHQuNC4MTgwNgYDVQQDDC/QpNC10LTQtdGA0LDQu9GM0L3QvtC1INC60LDQt9C90LDRh9C10LnRgdGC0LLQvjBmMB8GCCqFAwcBAQEBMBMGByqFAwICIwEGCCqFAwcBAQICA0MABED9/Zs2XX53H5+N0KJkJruuKcvO4VzHJDwlXZJYfwaYtOlXaZwPyrjF6F5R0/B/pKnD0fyYgqS38aXEbMFN1N2zo4IEPTCCBDkwEgYDVR0TAQH/BAgwBgEB/wIBADCBlAYFKoUDZG8EgYoMgYfQn9GA0L7Qs9GA0LDQvNC80L3Qvi3QsNC/0L/QsNGA0LDRgtC90YvQuSDQutC+0LzQv9C70LXQutGBIFZpUE5ldCBQS0kgU2VydmljZSAo0L3QsCDQsNC/0L/QsNGA0LDRgtC90L7QuSDQv9C70LDRgtGE0L7RgNC80LUgSFNNIDIwMDBRMikwDgYDVR0PAQH/BAQDAgHGMCcGA1UdIAQgMB4wCAYGKoUDZHEBMAgGBiqFA2RxAjAIBgYqhQNkcQMwggF9BgNVHSMEggF0MIIBcIAUyRNYsUynYjp+0j88pucUfJ1wo4ahggFDpIIBPzCCATsxITAfBgkqhkiG9w0BCQEWEmRpdEBkaWdpdGFsLmdvdi5ydTELMAkGA1UEBhMCUlUxGDAWBgNVBAgMDzc3INCc0L7RgdC60LLQsDEZMBcGA1UEBwwQ0LMuINCc0L7RgdC60LLQsDFTMFEGA1UECQxK0J/RgNC10YHQvdC10L3RgdC60LDRjyDQvdCw0LHQtdGA0LXQttC90LDRjywg0LTQvtC8IDEwLCDRgdGC0YDQvtC10L3QuNC1IDIxJjAkBgNVBAoMHdCc0LjQvdGG0LjRhNGA0Ysg0KDQvtGB0YHQuNC4MRgwFgYFKoUDZAESDTEwNDc3MDIwMjY3MDExFTATBgUqhQNkBBIKNzcxMDQ3NDM3NTEmMCQGA1UEAwwd0JzQuNC90YbQuNGE0YDRiyDQoNC+0YHRgdC40LiCEQCVH6NHfGEEOq36hYYngjRCMB0GA1UdDgQWBBQGZBOnzuCD4qZ9n4mn1lYZmEzZpzBoBgNVHR8EYTBfMC2gK6AphidodHRwOi8vY3JsLmdvc3VzbHVnaS5ydS9jZHAvZ3VjMjAyMi5jcmwwLqAsoCqGKGh0dHA6Ly9jcmwyLmdvc3VzbHVnaS5ydS9jZHAvZ3VjMjAyMi5jcmwwQwYIKwYBBQUHAQEENzA1MDMGCCsGAQUFBzAChidodHRwOi8vY3JsLmdvc3VzbHVnaS5ydS9jZHAvZ3VjMjAyMi5jcnQwgfUGBSqFA2RwBIHrMIHoDDTQn9CQ0JrQnCDCq9Ca0YDQuNC/0YLQvtCf0YDQviBIU03CuyDQstC10YDRgdC40LggMi4wDEPQn9CQ0JogwqvQk9C+0LvQvtCy0L3QvtC5INGD0LTQvtGB0YLQvtCy0LXRgNGP0Y7RidC40Lkg0YbQtdC90YLRgMK7DDXQl9Cw0LrQu9GO0YfQtdC90LjQtSDihJYgMTQ5LzMvMi8yLzIzINC+0YIgMDIuMDMuMjAxOAw00JfQsNC60LvRjtGH0LXQvdC40LUg4oSWIDE0OS83LzYtNDQ5INC+0YIgMzAuMTIuMjAyMTAMBgUqhQNkcgQDAgEBMAoGCCqFAwcBAQMCA0EA8gJZiSsZ3XrgQ+MtfC3KW8qUXgFEAJBRLfQAM2cddfVe8jPPVQteKRk5z7QKxA9Vq7tjJyYx/JLDkHMlHWmUVQ==</xd:EncapsulatedX509Certificate>
            <xd:EncapsulatedX509Certificate>MIIFUTCCBP6gAwIBAgIRAJUfo0d8YQQ6rfqFhieCNEIwCgYIKoUDBwEBAwIwggE7MSEwHwYJKoZIhvcNAQkBFhJkaXRAZGlnaXRhbC5nb3YucnUxCzAJBgNVBAYTAlJVMRgwFgYDVQQIDA83NyDQnNC+0YHQutCy0LAxGTAXBgNVBAcMENCzLiDQnNC+0YHQutCy0LAxUzBRBgNVBAkMStCf0YDQtdGB0L3QtdC90YHQutCw0Y8g0L3QsNCx0LXRgNC10LbQvdCw0Y8sINC00L7QvCAxMCwg0YHRgtGA0L7QtdC90LjQtSAyMSYwJAYDVQQKDB3QnNC40L3RhtC40YTRgNGLINCg0L7RgdGB0LjQuDEYMBYGBSqFA2QBEg0xMDQ3NzAyMDI2NzAxMRUwEwYFKoUDZAQSCjc3MTA0NzQzNzUxJjAkBgNVBAMMHdCc0LjQvdGG0LjRhNGA0Ysg0KDQvtGB0YHQuNC4MB4XDTIyMDEwODEzMzIzOVoXDTQwMDEwODEzMzIzOVowggE7MSEwHwYJKoZIhvcNAQkBFhJkaXRAZGlnaXRhbC5nb3YucnUxCzAJBgNVBAYTAlJVMRgwFgYDVQQIDA83NyDQnNC+0YHQutCy0LAxGTAXBgNVBAcMENCzLiDQnNC+0YHQutCy0LAxUzBRBgNVBAkMStCf0YDQtdGB0L3QtdC90YHQutCw0Y8g0L3QsNCx0LXRgNC10LbQvdCw0Y8sINC00L7QvCAxMCwg0YHRgtGA0L7QtdC90LjQtSAyMSYwJAYDVQQKDB3QnNC40L3RhtC40YTRgNGLINCg0L7RgdGB0LjQuDEYMBYGBSqFA2QBEg0xMDQ3NzAyMDI2NzAxMRUwEwYFKoUDZAQSCjc3MTA0NzQzNzUxJjAkBgNVBAMMHdCc0LjQvdGG0LjRhNGA0Ysg0KDQvtGB0YHQuNC4MGYwHwYIKoUDBwEBAQEwEwYHKoUDAgIjAQYIKoUDBwEBAgIDQwAEQFpKa6Qda48LjFq/drz2M27fFqu/g3+Prxrg9lE+KPzdbvRHwuOtbhlJ92ogmS+i7mhDDGPsWhtPVduV9KbqQI6jggHQMIIBzDCB9QYFKoUDZHAEgeswgegMNNCf0JDQmtCcIMKr0JrRgNC40L/RgtC+0J/RgNC+IEhTTcK7INCy0LXRgNGB0LjQuCAyLjAMQ9Cf0JDQmiDCq9CT0L7Qu9C+0LLQvdC+0Lkg0YPQtNC+0YHRgtC+0LLQtdGA0Y/RjtGJ0LjQuSDRhtC10L3RgtGAwrsMNdCX0LDQutC70Y7Rh9C10L3QuNC1IOKEliAxNDkvMy8yLzIvMjMg0L7RgiAwMi4wMy4yMDE4DDTQl9Cw0LrQu9GO0YfQtdC90LjQtSDihJYgMTQ5LzcvNi00NDkg0L7RgiAzMC4xMi4yMDIxMD8GBSqFA2RvBDYMNNCf0JDQmtCcIMKr0JrRgNC40L/RgtC+0J/RgNC+IEhTTcK7INCy0LXRgNGB0LjQuCAyLjAwDAYFKoUDZHIEAwIBADBDBgNVHSAEPDA6MAgGBiqFA2RxATAIBgYqhQNkcQIwCAYGKoUDZHEDMAgGBiqFA2RxBDAIBgYqhQNkcQUwBgYEVR0gADAOBgNVHQ8BAf8EBAMCAQYwDwYDVR0TAQH/BAUwAwEB/zAdBgNVHQ4EFgQUyRNYsUynYjp+0j88pucUfJ1wo4YwCgYIKoUDBwEBAwIDQQCCSXhICg3SZ/TTCtRJpBFuXGSy3PeZTEeOwdOHIv0tWiN2q0mPRzB/o6r9MXjGqdzfYGtCrq1l5FsXZOI5c/2S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Лист 2</vt:lpstr>
      <vt:lpstr>'Лист 1'!Область_печати</vt:lpstr>
      <vt:lpstr>'Лист 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Воинов А.С.</dc:creator>
  <cp:lastModifiedBy>Вьюгина Оксана Александровна</cp:lastModifiedBy>
  <cp:lastPrinted>2025-12-26T06:23:20Z</cp:lastPrinted>
  <dcterms:created xsi:type="dcterms:W3CDTF">2021-01-19T18:28:10Z</dcterms:created>
  <dcterms:modified xsi:type="dcterms:W3CDTF">2026-01-22T08:31:21Z</dcterms:modified>
</cp:coreProperties>
</file>